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85" yWindow="-15" windowWidth="12030" windowHeight="4860" tabRatio="938" activeTab="1"/>
  </bookViews>
  <sheets>
    <sheet name="Ермекеево" sheetId="4" r:id="rId1"/>
    <sheet name="МРИ по районам" sheetId="11" r:id="rId2"/>
  </sheets>
  <definedNames>
    <definedName name="_xlnm.Print_Area" localSheetId="1">'МРИ по районам'!$A$2:$N$47</definedName>
  </definedNames>
  <calcPr calcId="145621"/>
</workbook>
</file>

<file path=xl/calcChain.xml><?xml version="1.0" encoding="utf-8"?>
<calcChain xmlns="http://schemas.openxmlformats.org/spreadsheetml/2006/main">
  <c r="O45" i="11" l="1"/>
  <c r="I13" i="4" l="1"/>
  <c r="K13" i="4" s="1"/>
  <c r="I34" i="4" l="1"/>
  <c r="K34" i="4" s="1"/>
  <c r="I35" i="4"/>
  <c r="K35" i="4" s="1"/>
  <c r="I36" i="4"/>
  <c r="K36" i="4" s="1"/>
  <c r="I37" i="4"/>
  <c r="K37" i="4" s="1"/>
  <c r="I38" i="4"/>
  <c r="K38" i="4" s="1"/>
  <c r="I39" i="4"/>
  <c r="K39" i="4" s="1"/>
  <c r="I40" i="4"/>
  <c r="K40" i="4" s="1"/>
  <c r="I41" i="4"/>
  <c r="K41" i="4" s="1"/>
  <c r="I42" i="4"/>
  <c r="K42" i="4" s="1"/>
  <c r="I39" i="11" l="1"/>
  <c r="I38" i="11"/>
  <c r="I37" i="11"/>
  <c r="H7" i="11" l="1"/>
  <c r="H6" i="11"/>
  <c r="H5" i="11"/>
  <c r="H8" i="11" l="1"/>
  <c r="M39" i="11"/>
  <c r="M38" i="11"/>
  <c r="H43" i="11"/>
  <c r="H42" i="11"/>
  <c r="H41" i="11"/>
  <c r="H44" i="11" l="1"/>
  <c r="F39" i="11"/>
  <c r="F38" i="11"/>
  <c r="M37" i="11"/>
  <c r="G40" i="11"/>
  <c r="G37" i="11"/>
  <c r="G39" i="11"/>
  <c r="G38" i="11"/>
  <c r="F37" i="11"/>
  <c r="F40" i="11" l="1"/>
  <c r="M40" i="11"/>
  <c r="F45" i="4" l="1"/>
  <c r="F44" i="4"/>
  <c r="F43" i="4"/>
  <c r="F46" i="4" l="1"/>
  <c r="E46" i="4"/>
  <c r="I11" i="11" l="1"/>
  <c r="I10" i="11"/>
  <c r="I9" i="11"/>
  <c r="G12" i="11" l="1"/>
  <c r="M9" i="11"/>
  <c r="M10" i="11"/>
  <c r="G10" i="11"/>
  <c r="F10" i="11"/>
  <c r="G9" i="11"/>
  <c r="F9" i="11"/>
  <c r="F11" i="11"/>
  <c r="M11" i="11"/>
  <c r="G11" i="11"/>
  <c r="F12" i="11" l="1"/>
  <c r="M12" i="11"/>
  <c r="F17" i="11" l="1"/>
  <c r="G17" i="11"/>
  <c r="F13" i="11" l="1"/>
  <c r="G13" i="11"/>
  <c r="G18" i="11" l="1"/>
  <c r="F18" i="11"/>
  <c r="I18" i="11"/>
  <c r="M18" i="11" s="1"/>
  <c r="I22" i="4" l="1"/>
  <c r="K22" i="4" s="1"/>
  <c r="I35" i="11" l="1"/>
  <c r="I34" i="11"/>
  <c r="I31" i="11"/>
  <c r="I30" i="11"/>
  <c r="I27" i="11"/>
  <c r="I26" i="11"/>
  <c r="I25" i="11"/>
  <c r="L45" i="4"/>
  <c r="H45" i="4"/>
  <c r="G45" i="4"/>
  <c r="I23" i="11" s="1"/>
  <c r="D45" i="4"/>
  <c r="C45" i="4"/>
  <c r="L44" i="4"/>
  <c r="H44" i="4"/>
  <c r="G44" i="4"/>
  <c r="I22" i="11" s="1"/>
  <c r="D44" i="4"/>
  <c r="C44" i="4"/>
  <c r="L43" i="4"/>
  <c r="H43" i="4"/>
  <c r="G43" i="4"/>
  <c r="I21" i="11" s="1"/>
  <c r="D43" i="4"/>
  <c r="C43" i="4"/>
  <c r="I33" i="4"/>
  <c r="K33" i="4" s="1"/>
  <c r="I32" i="4"/>
  <c r="K32" i="4" s="1"/>
  <c r="I31" i="4"/>
  <c r="K31" i="4" s="1"/>
  <c r="I30" i="4"/>
  <c r="K30" i="4" s="1"/>
  <c r="I29" i="4"/>
  <c r="K29" i="4" s="1"/>
  <c r="I28" i="4"/>
  <c r="K28" i="4" s="1"/>
  <c r="I27" i="4"/>
  <c r="K27" i="4" s="1"/>
  <c r="I26" i="4"/>
  <c r="K26" i="4" s="1"/>
  <c r="I25" i="4"/>
  <c r="K25" i="4" s="1"/>
  <c r="I24" i="4"/>
  <c r="K24" i="4" s="1"/>
  <c r="I23" i="4"/>
  <c r="K23" i="4" s="1"/>
  <c r="I21" i="4"/>
  <c r="K21" i="4" s="1"/>
  <c r="I20" i="4"/>
  <c r="K20" i="4" s="1"/>
  <c r="I19" i="4"/>
  <c r="K19" i="4" s="1"/>
  <c r="I18" i="4"/>
  <c r="K18" i="4" s="1"/>
  <c r="I17" i="4"/>
  <c r="K17" i="4" s="1"/>
  <c r="I16" i="4"/>
  <c r="K16" i="4" s="1"/>
  <c r="I15" i="4"/>
  <c r="K15" i="4" s="1"/>
  <c r="I14" i="4"/>
  <c r="K14" i="4" s="1"/>
  <c r="I12" i="4"/>
  <c r="K12" i="4" s="1"/>
  <c r="I11" i="4"/>
  <c r="K11" i="4" s="1"/>
  <c r="I10" i="4"/>
  <c r="K10" i="4" s="1"/>
  <c r="I9" i="4"/>
  <c r="K9" i="4" s="1"/>
  <c r="I8" i="4"/>
  <c r="K8" i="4" s="1"/>
  <c r="I7" i="4"/>
  <c r="K7" i="4" s="1"/>
  <c r="I6" i="4"/>
  <c r="K6" i="4" s="1"/>
  <c r="I5" i="4"/>
  <c r="K5" i="4" s="1"/>
  <c r="I4" i="4"/>
  <c r="K4" i="4" s="1"/>
  <c r="I19" i="11"/>
  <c r="I15" i="11"/>
  <c r="I14" i="11"/>
  <c r="I13" i="11"/>
  <c r="I29" i="11" l="1"/>
  <c r="I33" i="11"/>
  <c r="I17" i="11"/>
  <c r="M17" i="11" s="1"/>
  <c r="M13" i="11"/>
  <c r="I42" i="11"/>
  <c r="I6" i="11"/>
  <c r="I43" i="11"/>
  <c r="I7" i="11"/>
  <c r="C46" i="4"/>
  <c r="G32" i="11"/>
  <c r="G16" i="11"/>
  <c r="G24" i="11"/>
  <c r="G6" i="11"/>
  <c r="G36" i="11"/>
  <c r="M34" i="11"/>
  <c r="G34" i="11"/>
  <c r="F34" i="11"/>
  <c r="M35" i="11"/>
  <c r="G35" i="11"/>
  <c r="F35" i="11"/>
  <c r="G29" i="11"/>
  <c r="F29" i="11"/>
  <c r="F30" i="11"/>
  <c r="M30" i="11"/>
  <c r="G30" i="11"/>
  <c r="M31" i="11"/>
  <c r="G31" i="11"/>
  <c r="F31" i="11"/>
  <c r="G28" i="11"/>
  <c r="M27" i="11"/>
  <c r="G27" i="11"/>
  <c r="F27" i="11"/>
  <c r="M26" i="11"/>
  <c r="G26" i="11"/>
  <c r="F26" i="11"/>
  <c r="M21" i="11"/>
  <c r="F21" i="11"/>
  <c r="G21" i="11"/>
  <c r="M23" i="11"/>
  <c r="F23" i="11"/>
  <c r="G23" i="11"/>
  <c r="M22" i="11"/>
  <c r="F22" i="11"/>
  <c r="G22" i="11"/>
  <c r="M14" i="11"/>
  <c r="G14" i="11"/>
  <c r="F14" i="11"/>
  <c r="F15" i="11"/>
  <c r="M15" i="11"/>
  <c r="G15" i="11"/>
  <c r="G46" i="4"/>
  <c r="H46" i="4"/>
  <c r="J29" i="4"/>
  <c r="J15" i="4"/>
  <c r="I45" i="4"/>
  <c r="J35" i="4"/>
  <c r="J23" i="4"/>
  <c r="J19" i="4"/>
  <c r="I43" i="4"/>
  <c r="K43" i="4" s="1"/>
  <c r="J7" i="4"/>
  <c r="J5" i="4"/>
  <c r="J11" i="4"/>
  <c r="J17" i="4"/>
  <c r="J21" i="4"/>
  <c r="J27" i="4"/>
  <c r="J31" i="4"/>
  <c r="J41" i="4"/>
  <c r="I44" i="4"/>
  <c r="J39" i="4"/>
  <c r="J33" i="4"/>
  <c r="J9" i="4"/>
  <c r="J37" i="4"/>
  <c r="J25" i="4"/>
  <c r="J13" i="4"/>
  <c r="J4" i="4"/>
  <c r="J6" i="4"/>
  <c r="J8" i="4"/>
  <c r="J10" i="4"/>
  <c r="J12" i="4"/>
  <c r="J14" i="4"/>
  <c r="J16" i="4"/>
  <c r="J18" i="4"/>
  <c r="J20" i="4"/>
  <c r="J22" i="4"/>
  <c r="J24" i="4"/>
  <c r="J26" i="4"/>
  <c r="J28" i="4"/>
  <c r="J30" i="4"/>
  <c r="J32" i="4"/>
  <c r="J34" i="4"/>
  <c r="J36" i="4"/>
  <c r="J38" i="4"/>
  <c r="J40" i="4"/>
  <c r="J42" i="4"/>
  <c r="I5" i="11" l="1"/>
  <c r="I8" i="11" s="1"/>
  <c r="M29" i="11"/>
  <c r="I41" i="11"/>
  <c r="I44" i="11" s="1"/>
  <c r="F32" i="11"/>
  <c r="F16" i="11"/>
  <c r="M16" i="11"/>
  <c r="G5" i="11"/>
  <c r="F24" i="11"/>
  <c r="M24" i="11"/>
  <c r="G7" i="11"/>
  <c r="G20" i="11"/>
  <c r="G42" i="11"/>
  <c r="G43" i="11"/>
  <c r="F6" i="11"/>
  <c r="M6" i="11"/>
  <c r="M33" i="11"/>
  <c r="G33" i="11"/>
  <c r="F33" i="11"/>
  <c r="F36" i="11" s="1"/>
  <c r="M25" i="11"/>
  <c r="G25" i="11"/>
  <c r="F25" i="11"/>
  <c r="J44" i="4"/>
  <c r="K44" i="4"/>
  <c r="J45" i="4"/>
  <c r="K45" i="4"/>
  <c r="G19" i="11"/>
  <c r="F19" i="11"/>
  <c r="F43" i="11"/>
  <c r="F42" i="11"/>
  <c r="M42" i="11"/>
  <c r="J43" i="4"/>
  <c r="I46" i="4"/>
  <c r="K46" i="4" s="1"/>
  <c r="M43" i="11" l="1"/>
  <c r="M19" i="11"/>
  <c r="F41" i="11"/>
  <c r="F44" i="11" s="1"/>
  <c r="M32" i="11"/>
  <c r="M41" i="11"/>
  <c r="M36" i="11"/>
  <c r="G44" i="11"/>
  <c r="F5" i="11"/>
  <c r="F28" i="11"/>
  <c r="M28" i="11"/>
  <c r="F7" i="11"/>
  <c r="F20" i="11"/>
  <c r="M20" i="11"/>
  <c r="G41" i="11"/>
  <c r="G8" i="11"/>
  <c r="M7" i="11"/>
  <c r="M5" i="11"/>
  <c r="J46" i="4"/>
  <c r="M44" i="11" l="1"/>
  <c r="F8" i="11"/>
  <c r="M8" i="11"/>
</calcChain>
</file>

<file path=xl/sharedStrings.xml><?xml version="1.0" encoding="utf-8"?>
<sst xmlns="http://schemas.openxmlformats.org/spreadsheetml/2006/main" count="160" uniqueCount="65">
  <si>
    <t>Наименование МО</t>
  </si>
  <si>
    <t>Налог</t>
  </si>
  <si>
    <t>Уплата с 01.08.2018-30.08.2018, тыс. руб.</t>
  </si>
  <si>
    <t>Собираемость (%)</t>
  </si>
  <si>
    <t>земельный налог</t>
  </si>
  <si>
    <t>имущество</t>
  </si>
  <si>
    <t>транспортный</t>
  </si>
  <si>
    <t>ИТОГО</t>
  </si>
  <si>
    <t xml:space="preserve">Поступление имущественных налогов </t>
  </si>
  <si>
    <t>по муниципальным образованиям Ермекеевского района</t>
  </si>
  <si>
    <t>Бекетовский с/с / 80625402</t>
  </si>
  <si>
    <t>Восьмомартовский с/с / 80625404</t>
  </si>
  <si>
    <t>Ермекеевский с/с / 80625407</t>
  </si>
  <si>
    <t>Кызыл-Ярский с/с / 80625411</t>
  </si>
  <si>
    <t>Нижнеулу-Елгинский с/с / 80625413</t>
  </si>
  <si>
    <t>Рятамакский  с/с / 80625416</t>
  </si>
  <si>
    <t>Спартакский с/с / 80625422</t>
  </si>
  <si>
    <t>Среднекарамалинский  с/с / 80625425</t>
  </si>
  <si>
    <t>Старосуллинский с/с / 80625428</t>
  </si>
  <si>
    <t>Старотураевский  с/с / 80625431</t>
  </si>
  <si>
    <t>Суккуловский с/с / 80625434</t>
  </si>
  <si>
    <t>Тарказинский  с/с / 80625437</t>
  </si>
  <si>
    <t>Усман-Ташлинский с/с / 80625440</t>
  </si>
  <si>
    <t>Итого по району</t>
  </si>
  <si>
    <t>Начислено в 2019, руб.</t>
  </si>
  <si>
    <t>Начислено в 2018 , руб.</t>
  </si>
  <si>
    <t xml:space="preserve">Информация о поступлениях имущественных налогов физических лиц </t>
  </si>
  <si>
    <t>Муниципальный район/ городской округ</t>
  </si>
  <si>
    <t>Отклонение от прошлого периода, руб.</t>
  </si>
  <si>
    <t>Бакалинский район</t>
  </si>
  <si>
    <t>налог на имущество</t>
  </si>
  <si>
    <t>транспортный налог</t>
  </si>
  <si>
    <t>Белебеевский район</t>
  </si>
  <si>
    <t>Бижбулякский район</t>
  </si>
  <si>
    <t>Ермекеевский район</t>
  </si>
  <si>
    <t>погашение задолженности в 2018г. Хабутдинов А.С. в сумме 240 тыс.руб., возврат налога Бадыков А.А. в сумме 142.8 тыс.руб. 02.04.19 (перерасчет за 2017 год)</t>
  </si>
  <si>
    <t>Миякинский район</t>
  </si>
  <si>
    <t>возврат налога Тагирова Л.С. в сумме 24 тыс.руб. 21.02.19 (перерасчет за 2015, 2016 года), погашение задолженности в 2018 Кучеров М.И. в сумме 14.9 тыс.руб.</t>
  </si>
  <si>
    <t>погашение задолженности в 2018г. Сафин И.Д. в сумме 45 тыс.руб., Зигануров Р.В. 26 тыс.руб., Зиганнурова Н.М. 19 тыс.руб., Зиакаев Р.Р. 17.7 тыс.руб. и т.д.;в сентябре 2018 поступали платежи по сроку 03.12.2018</t>
  </si>
  <si>
    <t>Туймазинский район</t>
  </si>
  <si>
    <t>уплата в 2018г. начислений за 2016, 2017гг. Ямаев Н.М. в сумме 1083 тыс.руб.</t>
  </si>
  <si>
    <t>Шаранский район</t>
  </si>
  <si>
    <t>г.Октябрьский</t>
  </si>
  <si>
    <t>ИТОГО по МРИ</t>
  </si>
  <si>
    <t>всего по инспекции</t>
  </si>
  <si>
    <t>Начислено за 2019 год, руб</t>
  </si>
  <si>
    <t>Начислено за 2019 год, руб.</t>
  </si>
  <si>
    <t>итого по району</t>
  </si>
  <si>
    <t xml:space="preserve">И.Р. Вафина </t>
  </si>
  <si>
    <t>8 (02) 51-06</t>
  </si>
  <si>
    <t>Уплата с 01.01.2020-31.08.2020, руб.</t>
  </si>
  <si>
    <t>Уплата 01.01.2019-31.08.2019, руб.</t>
  </si>
  <si>
    <t>Уплата 01.01.2020-31.08.2020, руб.</t>
  </si>
  <si>
    <t>Причины снижения поступлений в 2020 году к 2019 году</t>
  </si>
  <si>
    <t>в 2020 году рассылка уведомлений произведена позже чем в 2019 году</t>
  </si>
  <si>
    <t>Собираемость, %</t>
  </si>
  <si>
    <t>в % к соотв. периоду прошлого года</t>
  </si>
  <si>
    <t>Уплата  01.01.2020-10.11.2020, руб.</t>
  </si>
  <si>
    <t>Уплата 11.11.2020-17.11.2020, руб.</t>
  </si>
  <si>
    <t>Уплата с 01.01.2020-17.11.2020, руб.</t>
  </si>
  <si>
    <t>Уплата с 01.09.2020-17.11.2020, руб.</t>
  </si>
  <si>
    <t>Уплата  01.01.2020-17.11.2020, руб.</t>
  </si>
  <si>
    <t>Уплата 01.09.2020-17.11.2020, руб.</t>
  </si>
  <si>
    <t>Уплата 01.01.2019-17.11.2019, руб.</t>
  </si>
  <si>
    <t>Уплата 01.09.2019-17.11.2019,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</si>
</sst>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 Cyr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name val="Arial Cyr"/>
      <charset val="204"/>
    </font>
    <font>
      <sz val="16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sz val="16"/>
      <color indexed="8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Border="1"/>
    <xf numFmtId="3" fontId="1" fillId="0" borderId="2" xfId="0" applyNumberFormat="1" applyFont="1" applyBorder="1" applyAlignment="1">
      <alignment horizontal="justify"/>
    </xf>
    <xf numFmtId="0" fontId="1" fillId="0" borderId="2" xfId="0" applyFont="1" applyBorder="1" applyAlignment="1">
      <alignment horizontal="justify"/>
    </xf>
    <xf numFmtId="0" fontId="1" fillId="0" borderId="0" xfId="0" applyFont="1" applyFill="1" applyBorder="1" applyAlignment="1">
      <alignment horizontal="justify"/>
    </xf>
    <xf numFmtId="0" fontId="1" fillId="0" borderId="2" xfId="0" applyFont="1" applyBorder="1"/>
    <xf numFmtId="3" fontId="1" fillId="0" borderId="2" xfId="0" applyNumberFormat="1" applyFont="1" applyBorder="1"/>
    <xf numFmtId="3" fontId="1" fillId="0" borderId="2" xfId="0" applyNumberFormat="1" applyFont="1" applyFill="1" applyBorder="1"/>
    <xf numFmtId="164" fontId="1" fillId="0" borderId="2" xfId="0" applyNumberFormat="1" applyFont="1" applyBorder="1"/>
    <xf numFmtId="3" fontId="2" fillId="0" borderId="2" xfId="0" applyNumberFormat="1" applyFont="1" applyFill="1" applyBorder="1" applyAlignment="1"/>
    <xf numFmtId="3" fontId="2" fillId="0" borderId="2" xfId="0" applyNumberFormat="1" applyFont="1" applyBorder="1"/>
    <xf numFmtId="0" fontId="4" fillId="0" borderId="2" xfId="0" applyFont="1" applyBorder="1"/>
    <xf numFmtId="3" fontId="5" fillId="0" borderId="2" xfId="0" applyNumberFormat="1" applyFont="1" applyBorder="1"/>
    <xf numFmtId="3" fontId="5" fillId="0" borderId="2" xfId="0" applyNumberFormat="1" applyFont="1" applyFill="1" applyBorder="1"/>
    <xf numFmtId="164" fontId="5" fillId="0" borderId="2" xfId="0" applyNumberFormat="1" applyFont="1" applyBorder="1"/>
    <xf numFmtId="0" fontId="6" fillId="0" borderId="0" xfId="0" applyFont="1"/>
    <xf numFmtId="1" fontId="2" fillId="0" borderId="0" xfId="0" applyNumberFormat="1" applyFont="1" applyBorder="1"/>
    <xf numFmtId="0" fontId="2" fillId="0" borderId="2" xfId="0" applyFont="1" applyBorder="1"/>
    <xf numFmtId="3" fontId="6" fillId="0" borderId="0" xfId="0" applyNumberFormat="1" applyFont="1"/>
    <xf numFmtId="3" fontId="0" fillId="0" borderId="0" xfId="0" applyNumberFormat="1"/>
    <xf numFmtId="3" fontId="9" fillId="0" borderId="0" xfId="0" applyNumberFormat="1" applyFont="1"/>
    <xf numFmtId="3" fontId="10" fillId="0" borderId="0" xfId="0" applyNumberFormat="1" applyFont="1"/>
    <xf numFmtId="164" fontId="1" fillId="0" borderId="0" xfId="0" applyNumberFormat="1" applyFont="1" applyBorder="1"/>
    <xf numFmtId="3" fontId="5" fillId="2" borderId="2" xfId="0" applyNumberFormat="1" applyFont="1" applyFill="1" applyBorder="1"/>
    <xf numFmtId="0" fontId="4" fillId="0" borderId="2" xfId="0" applyFont="1" applyFill="1" applyBorder="1"/>
    <xf numFmtId="3" fontId="8" fillId="0" borderId="0" xfId="0" applyNumberFormat="1" applyFont="1"/>
    <xf numFmtId="3" fontId="1" fillId="0" borderId="0" xfId="0" applyNumberFormat="1" applyFont="1" applyBorder="1"/>
    <xf numFmtId="3" fontId="2" fillId="0" borderId="2" xfId="0" applyNumberFormat="1" applyFont="1" applyBorder="1" applyAlignment="1">
      <alignment horizontal="right" vertical="center"/>
    </xf>
    <xf numFmtId="0" fontId="11" fillId="0" borderId="0" xfId="0" applyFont="1"/>
    <xf numFmtId="3" fontId="4" fillId="0" borderId="2" xfId="0" applyNumberFormat="1" applyFont="1" applyBorder="1"/>
    <xf numFmtId="3" fontId="1" fillId="2" borderId="2" xfId="0" applyNumberFormat="1" applyFont="1" applyFill="1" applyBorder="1" applyAlignment="1">
      <alignment horizontal="justify"/>
    </xf>
    <xf numFmtId="3" fontId="1" fillId="3" borderId="2" xfId="0" applyNumberFormat="1" applyFont="1" applyFill="1" applyBorder="1"/>
    <xf numFmtId="3" fontId="2" fillId="3" borderId="2" xfId="0" applyNumberFormat="1" applyFont="1" applyFill="1" applyBorder="1"/>
    <xf numFmtId="3" fontId="5" fillId="3" borderId="2" xfId="0" applyNumberFormat="1" applyFont="1" applyFill="1" applyBorder="1"/>
    <xf numFmtId="3" fontId="4" fillId="3" borderId="2" xfId="0" applyNumberFormat="1" applyFont="1" applyFill="1" applyBorder="1"/>
    <xf numFmtId="3" fontId="1" fillId="3" borderId="2" xfId="0" applyNumberFormat="1" applyFont="1" applyFill="1" applyBorder="1" applyAlignment="1">
      <alignment horizontal="justify"/>
    </xf>
    <xf numFmtId="3" fontId="4" fillId="2" borderId="2" xfId="0" applyNumberFormat="1" applyFont="1" applyFill="1" applyBorder="1"/>
    <xf numFmtId="3" fontId="0" fillId="2" borderId="0" xfId="0" applyNumberFormat="1" applyFill="1"/>
    <xf numFmtId="3" fontId="1" fillId="2" borderId="2" xfId="0" applyNumberFormat="1" applyFont="1" applyFill="1" applyBorder="1"/>
    <xf numFmtId="3" fontId="2" fillId="2" borderId="2" xfId="0" applyNumberFormat="1" applyFont="1" applyFill="1" applyBorder="1"/>
    <xf numFmtId="0" fontId="12" fillId="0" borderId="3" xfId="0" applyNumberFormat="1" applyFont="1" applyBorder="1" applyAlignment="1">
      <alignment horizontal="center" wrapText="1"/>
    </xf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0" fontId="14" fillId="0" borderId="2" xfId="0" applyFont="1" applyBorder="1"/>
    <xf numFmtId="3" fontId="14" fillId="0" borderId="2" xfId="0" applyNumberFormat="1" applyFont="1" applyBorder="1"/>
    <xf numFmtId="0" fontId="17" fillId="0" borderId="2" xfId="0" applyFont="1" applyBorder="1"/>
    <xf numFmtId="3" fontId="18" fillId="0" borderId="2" xfId="0" applyNumberFormat="1" applyFont="1" applyFill="1" applyBorder="1"/>
    <xf numFmtId="3" fontId="18" fillId="2" borderId="2" xfId="0" applyNumberFormat="1" applyFont="1" applyFill="1" applyBorder="1"/>
    <xf numFmtId="3" fontId="16" fillId="0" borderId="2" xfId="0" applyNumberFormat="1" applyFont="1" applyBorder="1"/>
    <xf numFmtId="3" fontId="16" fillId="0" borderId="2" xfId="0" applyNumberFormat="1" applyFont="1" applyFill="1" applyBorder="1"/>
    <xf numFmtId="3" fontId="16" fillId="2" borderId="2" xfId="0" applyNumberFormat="1" applyFont="1" applyFill="1" applyBorder="1"/>
    <xf numFmtId="0" fontId="17" fillId="0" borderId="2" xfId="0" applyFont="1" applyFill="1" applyBorder="1"/>
    <xf numFmtId="0" fontId="16" fillId="0" borderId="0" xfId="0" applyFont="1" applyBorder="1" applyAlignment="1">
      <alignment horizontal="center"/>
    </xf>
    <xf numFmtId="0" fontId="17" fillId="0" borderId="0" xfId="0" applyFont="1" applyFill="1" applyBorder="1"/>
    <xf numFmtId="3" fontId="16" fillId="0" borderId="0" xfId="0" applyNumberFormat="1" applyFont="1" applyBorder="1"/>
    <xf numFmtId="0" fontId="5" fillId="0" borderId="0" xfId="0" applyFont="1" applyFill="1" applyBorder="1"/>
    <xf numFmtId="0" fontId="18" fillId="0" borderId="2" xfId="0" applyFont="1" applyBorder="1"/>
    <xf numFmtId="3" fontId="18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3" fontId="18" fillId="0" borderId="3" xfId="0" applyNumberFormat="1" applyFont="1" applyBorder="1" applyAlignment="1">
      <alignment horizontal="right" wrapText="1"/>
    </xf>
    <xf numFmtId="3" fontId="14" fillId="2" borderId="2" xfId="0" applyNumberFormat="1" applyFont="1" applyFill="1" applyBorder="1" applyAlignment="1">
      <alignment horizontal="center" wrapText="1"/>
    </xf>
    <xf numFmtId="3" fontId="18" fillId="2" borderId="3" xfId="0" applyNumberFormat="1" applyFont="1" applyFill="1" applyBorder="1" applyAlignment="1">
      <alignment horizontal="right" wrapText="1"/>
    </xf>
    <xf numFmtId="3" fontId="15" fillId="2" borderId="2" xfId="0" applyNumberFormat="1" applyFont="1" applyFill="1" applyBorder="1"/>
    <xf numFmtId="3" fontId="18" fillId="2" borderId="2" xfId="0" applyNumberFormat="1" applyFont="1" applyFill="1" applyBorder="1" applyAlignment="1">
      <alignment horizontal="right" wrapText="1"/>
    </xf>
    <xf numFmtId="3" fontId="14" fillId="2" borderId="2" xfId="0" applyNumberFormat="1" applyFont="1" applyFill="1" applyBorder="1"/>
    <xf numFmtId="3" fontId="2" fillId="2" borderId="2" xfId="0" applyNumberFormat="1" applyFont="1" applyFill="1" applyBorder="1" applyAlignment="1"/>
    <xf numFmtId="3" fontId="9" fillId="2" borderId="0" xfId="0" applyNumberFormat="1" applyFont="1" applyFill="1"/>
    <xf numFmtId="0" fontId="13" fillId="2" borderId="0" xfId="0" applyFont="1" applyFill="1" applyAlignment="1">
      <alignment horizontal="center"/>
    </xf>
    <xf numFmtId="0" fontId="0" fillId="2" borderId="0" xfId="0" applyFill="1"/>
    <xf numFmtId="0" fontId="7" fillId="2" borderId="0" xfId="0" applyFont="1" applyFill="1" applyBorder="1" applyAlignment="1">
      <alignment horizontal="center"/>
    </xf>
    <xf numFmtId="3" fontId="15" fillId="2" borderId="2" xfId="0" applyNumberFormat="1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2" fontId="16" fillId="2" borderId="2" xfId="0" applyNumberFormat="1" applyFont="1" applyFill="1" applyBorder="1" applyAlignment="1">
      <alignment horizontal="right"/>
    </xf>
    <xf numFmtId="2" fontId="15" fillId="2" borderId="2" xfId="0" applyNumberFormat="1" applyFont="1" applyFill="1" applyBorder="1"/>
    <xf numFmtId="0" fontId="11" fillId="2" borderId="2" xfId="0" applyFont="1" applyFill="1" applyBorder="1" applyAlignment="1">
      <alignment wrapText="1"/>
    </xf>
    <xf numFmtId="2" fontId="16" fillId="2" borderId="2" xfId="0" applyNumberFormat="1" applyFont="1" applyFill="1" applyBorder="1"/>
    <xf numFmtId="3" fontId="11" fillId="2" borderId="2" xfId="0" applyNumberFormat="1" applyFont="1" applyFill="1" applyBorder="1" applyAlignment="1">
      <alignment wrapText="1"/>
    </xf>
    <xf numFmtId="0" fontId="15" fillId="2" borderId="2" xfId="0" applyFont="1" applyFill="1" applyBorder="1"/>
    <xf numFmtId="3" fontId="16" fillId="2" borderId="0" xfId="0" applyNumberFormat="1" applyFont="1" applyFill="1" applyBorder="1"/>
    <xf numFmtId="2" fontId="15" fillId="2" borderId="0" xfId="0" applyNumberFormat="1" applyFont="1" applyFill="1" applyBorder="1"/>
    <xf numFmtId="0" fontId="15" fillId="2" borderId="0" xfId="0" applyFont="1" applyFill="1" applyBorder="1"/>
    <xf numFmtId="3" fontId="8" fillId="2" borderId="0" xfId="0" applyNumberFormat="1" applyFont="1" applyFill="1"/>
    <xf numFmtId="3" fontId="10" fillId="2" borderId="0" xfId="0" applyNumberFormat="1" applyFont="1" applyFill="1"/>
    <xf numFmtId="0" fontId="6" fillId="2" borderId="0" xfId="0" applyFont="1" applyFill="1"/>
    <xf numFmtId="0" fontId="5" fillId="2" borderId="0" xfId="0" applyFont="1" applyFill="1" applyBorder="1"/>
    <xf numFmtId="3" fontId="8" fillId="2" borderId="0" xfId="0" applyNumberFormat="1" applyFont="1" applyFill="1" applyAlignment="1">
      <alignment horizontal="center"/>
    </xf>
    <xf numFmtId="3" fontId="15" fillId="0" borderId="2" xfId="0" applyNumberFormat="1" applyFont="1" applyBorder="1" applyAlignment="1">
      <alignment vertical="center"/>
    </xf>
    <xf numFmtId="3" fontId="16" fillId="0" borderId="2" xfId="0" applyNumberFormat="1" applyFont="1" applyBorder="1" applyAlignment="1">
      <alignment vertical="center"/>
    </xf>
    <xf numFmtId="0" fontId="1" fillId="0" borderId="2" xfId="0" applyFont="1" applyFill="1" applyBorder="1"/>
    <xf numFmtId="1" fontId="2" fillId="0" borderId="0" xfId="0" applyNumberFormat="1" applyFont="1" applyFill="1" applyBorder="1"/>
    <xf numFmtId="0" fontId="0" fillId="0" borderId="0" xfId="0" applyFill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3" fontId="8" fillId="2" borderId="0" xfId="0" applyNumberFormat="1" applyFont="1" applyFill="1" applyAlignment="1">
      <alignment horizontal="center"/>
    </xf>
    <xf numFmtId="0" fontId="16" fillId="0" borderId="3" xfId="0" applyNumberFormat="1" applyFont="1" applyBorder="1" applyAlignment="1">
      <alignment horizontal="center" wrapText="1"/>
    </xf>
    <xf numFmtId="0" fontId="16" fillId="0" borderId="4" xfId="0" applyNumberFormat="1" applyFont="1" applyBorder="1" applyAlignment="1">
      <alignment horizontal="center" wrapText="1"/>
    </xf>
    <xf numFmtId="0" fontId="16" fillId="0" borderId="5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zoomScale="80" workbookViewId="0">
      <selection activeCell="H16" sqref="H16"/>
    </sheetView>
  </sheetViews>
  <sheetFormatPr defaultRowHeight="20.25" x14ac:dyDescent="0.3"/>
  <cols>
    <col min="1" max="1" width="24.7109375" customWidth="1"/>
    <col min="2" max="2" width="19.85546875" customWidth="1"/>
    <col min="3" max="3" width="14.7109375" style="18" hidden="1" customWidth="1"/>
    <col min="4" max="4" width="0.42578125" style="19" hidden="1" customWidth="1"/>
    <col min="5" max="5" width="13.7109375" style="19" hidden="1" customWidth="1"/>
    <col min="6" max="6" width="13.7109375" style="37" customWidth="1"/>
    <col min="7" max="7" width="15" style="25" customWidth="1"/>
    <col min="8" max="8" width="15.7109375" style="67" customWidth="1"/>
    <col min="9" max="9" width="15.7109375" style="20" customWidth="1"/>
    <col min="10" max="10" width="15.7109375" style="21" hidden="1" customWidth="1"/>
    <col min="11" max="11" width="14.140625" style="15" customWidth="1"/>
    <col min="12" max="12" width="0.140625" customWidth="1"/>
    <col min="13" max="13" width="9" customWidth="1"/>
  </cols>
  <sheetData>
    <row r="1" spans="1:24" x14ac:dyDescent="0.3">
      <c r="A1" s="96" t="s">
        <v>8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24" x14ac:dyDescent="0.3">
      <c r="A2" s="97" t="s">
        <v>9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24" ht="75" x14ac:dyDescent="0.3">
      <c r="A3" s="58" t="s">
        <v>0</v>
      </c>
      <c r="B3" s="58" t="s">
        <v>1</v>
      </c>
      <c r="C3" s="2" t="s">
        <v>25</v>
      </c>
      <c r="D3" s="2"/>
      <c r="E3" s="35" t="s">
        <v>24</v>
      </c>
      <c r="F3" s="30" t="s">
        <v>45</v>
      </c>
      <c r="G3" s="2" t="s">
        <v>50</v>
      </c>
      <c r="H3" s="30" t="s">
        <v>59</v>
      </c>
      <c r="I3" s="2" t="s">
        <v>60</v>
      </c>
      <c r="J3" s="2" t="s">
        <v>2</v>
      </c>
      <c r="K3" s="3" t="s">
        <v>3</v>
      </c>
      <c r="L3" s="59"/>
      <c r="M3" s="4"/>
    </row>
    <row r="4" spans="1:24" ht="18.75" x14ac:dyDescent="0.3">
      <c r="A4" s="92" t="s">
        <v>10</v>
      </c>
      <c r="B4" s="5" t="s">
        <v>4</v>
      </c>
      <c r="C4" s="6">
        <v>104693</v>
      </c>
      <c r="D4" s="6"/>
      <c r="E4" s="31">
        <v>126</v>
      </c>
      <c r="F4" s="38">
        <v>131000</v>
      </c>
      <c r="G4" s="6">
        <v>11496</v>
      </c>
      <c r="H4" s="66">
        <v>92817</v>
      </c>
      <c r="I4" s="6">
        <f>H4-G4</f>
        <v>81321</v>
      </c>
      <c r="J4" s="6">
        <f>I4/1000</f>
        <v>81.320999999999998</v>
      </c>
      <c r="K4" s="8">
        <f>I4/F4*100</f>
        <v>62.077099236641217</v>
      </c>
      <c r="L4" s="5">
        <v>52</v>
      </c>
      <c r="M4" s="16"/>
    </row>
    <row r="5" spans="1:24" ht="18.75" x14ac:dyDescent="0.3">
      <c r="A5" s="93"/>
      <c r="B5" s="5" t="s">
        <v>5</v>
      </c>
      <c r="C5" s="6">
        <v>75719</v>
      </c>
      <c r="D5" s="6"/>
      <c r="E5" s="31">
        <v>74</v>
      </c>
      <c r="F5" s="38">
        <v>145000</v>
      </c>
      <c r="G5" s="6">
        <v>3595</v>
      </c>
      <c r="H5" s="66">
        <v>43024</v>
      </c>
      <c r="I5" s="6">
        <f t="shared" ref="I5:I42" si="0">H5-G5</f>
        <v>39429</v>
      </c>
      <c r="J5" s="6">
        <f t="shared" ref="J5:J46" si="1">I5/1000</f>
        <v>39.429000000000002</v>
      </c>
      <c r="K5" s="8">
        <f t="shared" ref="K5:K42" si="2">I5/F5*100</f>
        <v>27.192413793103448</v>
      </c>
      <c r="L5" s="5">
        <v>16</v>
      </c>
      <c r="M5" s="16"/>
    </row>
    <row r="6" spans="1:24" ht="18.75" x14ac:dyDescent="0.3">
      <c r="A6" s="94"/>
      <c r="B6" s="5" t="s">
        <v>6</v>
      </c>
      <c r="C6" s="6">
        <v>942000</v>
      </c>
      <c r="D6" s="6"/>
      <c r="E6" s="31">
        <v>767</v>
      </c>
      <c r="F6" s="38">
        <v>781000</v>
      </c>
      <c r="G6" s="6">
        <v>173342</v>
      </c>
      <c r="H6" s="66">
        <v>514521</v>
      </c>
      <c r="I6" s="6">
        <f t="shared" si="0"/>
        <v>341179</v>
      </c>
      <c r="J6" s="6">
        <f t="shared" si="1"/>
        <v>341.17899999999997</v>
      </c>
      <c r="K6" s="8">
        <f t="shared" si="2"/>
        <v>43.684891165172857</v>
      </c>
      <c r="L6" s="5">
        <v>43</v>
      </c>
      <c r="M6" s="16"/>
    </row>
    <row r="7" spans="1:24" ht="18.75" x14ac:dyDescent="0.3">
      <c r="A7" s="92" t="s">
        <v>11</v>
      </c>
      <c r="B7" s="5" t="s">
        <v>4</v>
      </c>
      <c r="C7" s="6">
        <v>104091</v>
      </c>
      <c r="D7" s="6"/>
      <c r="E7" s="31">
        <v>112</v>
      </c>
      <c r="F7" s="38">
        <v>125000</v>
      </c>
      <c r="G7" s="6">
        <v>10520</v>
      </c>
      <c r="H7" s="66">
        <v>110131</v>
      </c>
      <c r="I7" s="6">
        <f t="shared" si="0"/>
        <v>99611</v>
      </c>
      <c r="J7" s="6">
        <f t="shared" si="1"/>
        <v>99.611000000000004</v>
      </c>
      <c r="K7" s="8">
        <f t="shared" si="2"/>
        <v>79.688800000000001</v>
      </c>
      <c r="L7" s="5">
        <v>42</v>
      </c>
      <c r="M7" s="16"/>
    </row>
    <row r="8" spans="1:24" ht="18.75" x14ac:dyDescent="0.3">
      <c r="A8" s="93"/>
      <c r="B8" s="5" t="s">
        <v>5</v>
      </c>
      <c r="C8" s="6">
        <v>33336</v>
      </c>
      <c r="D8" s="6"/>
      <c r="E8" s="31">
        <v>40</v>
      </c>
      <c r="F8" s="38">
        <v>42000</v>
      </c>
      <c r="G8" s="6">
        <v>6072</v>
      </c>
      <c r="H8" s="66">
        <v>35337</v>
      </c>
      <c r="I8" s="6">
        <f t="shared" si="0"/>
        <v>29265</v>
      </c>
      <c r="J8" s="6">
        <f t="shared" si="1"/>
        <v>29.265000000000001</v>
      </c>
      <c r="K8" s="8">
        <f t="shared" si="2"/>
        <v>69.678571428571416</v>
      </c>
      <c r="L8" s="5">
        <v>23</v>
      </c>
      <c r="M8" s="16"/>
    </row>
    <row r="9" spans="1:24" ht="18.75" x14ac:dyDescent="0.3">
      <c r="A9" s="94"/>
      <c r="B9" s="5" t="s">
        <v>6</v>
      </c>
      <c r="C9" s="6">
        <v>280000</v>
      </c>
      <c r="D9" s="6"/>
      <c r="E9" s="31">
        <v>263</v>
      </c>
      <c r="F9" s="38">
        <v>284000</v>
      </c>
      <c r="G9" s="6">
        <v>47405</v>
      </c>
      <c r="H9" s="66">
        <v>213328</v>
      </c>
      <c r="I9" s="6">
        <f t="shared" si="0"/>
        <v>165923</v>
      </c>
      <c r="J9" s="6">
        <f t="shared" si="1"/>
        <v>165.923</v>
      </c>
      <c r="K9" s="8">
        <f t="shared" si="2"/>
        <v>58.423591549295772</v>
      </c>
      <c r="L9" s="5">
        <v>75</v>
      </c>
      <c r="M9" s="16"/>
    </row>
    <row r="10" spans="1:24" ht="18.75" x14ac:dyDescent="0.3">
      <c r="A10" s="92" t="s">
        <v>12</v>
      </c>
      <c r="B10" s="5" t="s">
        <v>4</v>
      </c>
      <c r="C10" s="6">
        <v>990963</v>
      </c>
      <c r="D10" s="6"/>
      <c r="E10" s="31">
        <v>1089</v>
      </c>
      <c r="F10" s="38">
        <v>1150000</v>
      </c>
      <c r="G10" s="6">
        <v>89219</v>
      </c>
      <c r="H10" s="66">
        <v>788651</v>
      </c>
      <c r="I10" s="6">
        <f t="shared" si="0"/>
        <v>699432</v>
      </c>
      <c r="J10" s="6">
        <f t="shared" si="1"/>
        <v>699.43200000000002</v>
      </c>
      <c r="K10" s="8">
        <f t="shared" si="2"/>
        <v>60.820173913043476</v>
      </c>
      <c r="L10" s="5">
        <v>44</v>
      </c>
      <c r="M10" s="16"/>
    </row>
    <row r="11" spans="1:24" ht="18.75" x14ac:dyDescent="0.3">
      <c r="A11" s="93"/>
      <c r="B11" s="5" t="s">
        <v>5</v>
      </c>
      <c r="C11" s="6">
        <v>434375</v>
      </c>
      <c r="D11" s="6"/>
      <c r="E11" s="31">
        <v>476</v>
      </c>
      <c r="F11" s="38">
        <v>562000</v>
      </c>
      <c r="G11" s="6">
        <v>60983</v>
      </c>
      <c r="H11" s="66">
        <v>232559</v>
      </c>
      <c r="I11" s="6">
        <f t="shared" si="0"/>
        <v>171576</v>
      </c>
      <c r="J11" s="6">
        <f t="shared" si="1"/>
        <v>171.57599999999999</v>
      </c>
      <c r="K11" s="8">
        <f t="shared" si="2"/>
        <v>30.529537366548041</v>
      </c>
      <c r="L11" s="5">
        <v>9</v>
      </c>
      <c r="M11" s="16"/>
    </row>
    <row r="12" spans="1:24" ht="18.75" x14ac:dyDescent="0.3">
      <c r="A12" s="94"/>
      <c r="B12" s="5" t="s">
        <v>6</v>
      </c>
      <c r="C12" s="6">
        <v>2543000</v>
      </c>
      <c r="D12" s="6"/>
      <c r="E12" s="31">
        <v>2665</v>
      </c>
      <c r="F12" s="38">
        <v>2922000</v>
      </c>
      <c r="G12" s="6">
        <v>360433</v>
      </c>
      <c r="H12" s="66">
        <v>1594120</v>
      </c>
      <c r="I12" s="6">
        <f t="shared" si="0"/>
        <v>1233687</v>
      </c>
      <c r="J12" s="6">
        <f t="shared" si="1"/>
        <v>1233.6869999999999</v>
      </c>
      <c r="K12" s="8">
        <f t="shared" si="2"/>
        <v>42.220636550308008</v>
      </c>
      <c r="L12" s="5">
        <v>78</v>
      </c>
      <c r="M12" s="16"/>
      <c r="U12" s="1"/>
      <c r="V12" s="26"/>
      <c r="W12" s="22"/>
      <c r="X12" s="1"/>
    </row>
    <row r="13" spans="1:24" s="91" customFormat="1" ht="18.75" x14ac:dyDescent="0.3">
      <c r="A13" s="92" t="s">
        <v>13</v>
      </c>
      <c r="B13" s="89" t="s">
        <v>4</v>
      </c>
      <c r="C13" s="7">
        <v>201168</v>
      </c>
      <c r="D13" s="7"/>
      <c r="E13" s="7">
        <v>214</v>
      </c>
      <c r="F13" s="7">
        <v>204000</v>
      </c>
      <c r="G13" s="7">
        <v>19683</v>
      </c>
      <c r="H13" s="9">
        <v>155495</v>
      </c>
      <c r="I13" s="7">
        <f t="shared" si="0"/>
        <v>135812</v>
      </c>
      <c r="J13" s="7">
        <f t="shared" si="1"/>
        <v>135.81200000000001</v>
      </c>
      <c r="K13" s="8">
        <f t="shared" si="2"/>
        <v>66.574509803921572</v>
      </c>
      <c r="L13" s="89">
        <v>214</v>
      </c>
      <c r="M13" s="90"/>
    </row>
    <row r="14" spans="1:24" ht="18.75" x14ac:dyDescent="0.3">
      <c r="A14" s="93"/>
      <c r="B14" s="5" t="s">
        <v>5</v>
      </c>
      <c r="C14" s="6">
        <v>32103</v>
      </c>
      <c r="D14" s="6"/>
      <c r="E14" s="31">
        <v>34</v>
      </c>
      <c r="F14" s="38">
        <v>36000</v>
      </c>
      <c r="G14" s="6">
        <v>218</v>
      </c>
      <c r="H14" s="66">
        <v>14030</v>
      </c>
      <c r="I14" s="6">
        <f t="shared" si="0"/>
        <v>13812</v>
      </c>
      <c r="J14" s="6">
        <f t="shared" si="1"/>
        <v>13.811999999999999</v>
      </c>
      <c r="K14" s="8">
        <f t="shared" si="2"/>
        <v>38.366666666666667</v>
      </c>
      <c r="L14" s="5">
        <v>27</v>
      </c>
      <c r="M14" s="16"/>
    </row>
    <row r="15" spans="1:24" ht="18.75" x14ac:dyDescent="0.3">
      <c r="A15" s="94"/>
      <c r="B15" s="5" t="s">
        <v>6</v>
      </c>
      <c r="C15" s="6">
        <v>239000</v>
      </c>
      <c r="D15" s="6"/>
      <c r="E15" s="31">
        <v>298</v>
      </c>
      <c r="F15" s="38">
        <v>340000</v>
      </c>
      <c r="G15" s="6">
        <v>71806</v>
      </c>
      <c r="H15" s="66">
        <v>267855</v>
      </c>
      <c r="I15" s="6">
        <f t="shared" si="0"/>
        <v>196049</v>
      </c>
      <c r="J15" s="6">
        <f t="shared" si="1"/>
        <v>196.04900000000001</v>
      </c>
      <c r="K15" s="8">
        <f t="shared" si="2"/>
        <v>57.661470588235296</v>
      </c>
      <c r="L15" s="5">
        <v>60</v>
      </c>
      <c r="M15" s="16"/>
    </row>
    <row r="16" spans="1:24" ht="18.75" x14ac:dyDescent="0.3">
      <c r="A16" s="92" t="s">
        <v>14</v>
      </c>
      <c r="B16" s="5" t="s">
        <v>4</v>
      </c>
      <c r="C16" s="6">
        <v>228056</v>
      </c>
      <c r="D16" s="6"/>
      <c r="E16" s="31">
        <v>247</v>
      </c>
      <c r="F16" s="38">
        <v>257000</v>
      </c>
      <c r="G16" s="6">
        <v>13313</v>
      </c>
      <c r="H16" s="66">
        <v>205163</v>
      </c>
      <c r="I16" s="6">
        <f t="shared" si="0"/>
        <v>191850</v>
      </c>
      <c r="J16" s="6">
        <f t="shared" si="1"/>
        <v>191.85</v>
      </c>
      <c r="K16" s="8">
        <f t="shared" si="2"/>
        <v>74.649805447470811</v>
      </c>
      <c r="L16" s="5">
        <v>75</v>
      </c>
      <c r="M16" s="16"/>
    </row>
    <row r="17" spans="1:13" ht="18.75" x14ac:dyDescent="0.3">
      <c r="A17" s="93"/>
      <c r="B17" s="5" t="s">
        <v>5</v>
      </c>
      <c r="C17" s="6">
        <v>94939</v>
      </c>
      <c r="D17" s="6"/>
      <c r="E17" s="31">
        <v>101</v>
      </c>
      <c r="F17" s="38">
        <v>104000</v>
      </c>
      <c r="G17" s="6">
        <v>614</v>
      </c>
      <c r="H17" s="66">
        <v>61762</v>
      </c>
      <c r="I17" s="6">
        <f t="shared" si="0"/>
        <v>61148</v>
      </c>
      <c r="J17" s="6">
        <f t="shared" si="1"/>
        <v>61.148000000000003</v>
      </c>
      <c r="K17" s="8">
        <f t="shared" si="2"/>
        <v>58.796153846153842</v>
      </c>
      <c r="L17" s="5">
        <v>12</v>
      </c>
      <c r="M17" s="16"/>
    </row>
    <row r="18" spans="1:13" ht="18.75" x14ac:dyDescent="0.3">
      <c r="A18" s="94"/>
      <c r="B18" s="5" t="s">
        <v>6</v>
      </c>
      <c r="C18" s="6">
        <v>339000</v>
      </c>
      <c r="D18" s="6"/>
      <c r="E18" s="31">
        <v>396</v>
      </c>
      <c r="F18" s="38">
        <v>468000</v>
      </c>
      <c r="G18" s="6">
        <v>17118</v>
      </c>
      <c r="H18" s="66">
        <v>263838</v>
      </c>
      <c r="I18" s="6">
        <f t="shared" si="0"/>
        <v>246720</v>
      </c>
      <c r="J18" s="6">
        <f t="shared" si="1"/>
        <v>246.72</v>
      </c>
      <c r="K18" s="8">
        <f t="shared" si="2"/>
        <v>52.717948717948715</v>
      </c>
      <c r="L18" s="5">
        <v>31</v>
      </c>
      <c r="M18" s="16"/>
    </row>
    <row r="19" spans="1:13" ht="18.75" x14ac:dyDescent="0.3">
      <c r="A19" s="92" t="s">
        <v>15</v>
      </c>
      <c r="B19" s="5" t="s">
        <v>4</v>
      </c>
      <c r="C19" s="6">
        <v>225513</v>
      </c>
      <c r="D19" s="6"/>
      <c r="E19" s="31">
        <v>257</v>
      </c>
      <c r="F19" s="38">
        <v>261000</v>
      </c>
      <c r="G19" s="6">
        <v>28233</v>
      </c>
      <c r="H19" s="66">
        <v>185925</v>
      </c>
      <c r="I19" s="6">
        <f t="shared" si="0"/>
        <v>157692</v>
      </c>
      <c r="J19" s="6">
        <f t="shared" si="1"/>
        <v>157.69200000000001</v>
      </c>
      <c r="K19" s="8">
        <f t="shared" si="2"/>
        <v>60.418390804597699</v>
      </c>
      <c r="L19" s="5">
        <v>86</v>
      </c>
      <c r="M19" s="16"/>
    </row>
    <row r="20" spans="1:13" ht="18.75" x14ac:dyDescent="0.3">
      <c r="A20" s="93"/>
      <c r="B20" s="5" t="s">
        <v>5</v>
      </c>
      <c r="C20" s="6">
        <v>103291</v>
      </c>
      <c r="D20" s="6"/>
      <c r="E20" s="31">
        <v>111</v>
      </c>
      <c r="F20" s="38">
        <v>119000</v>
      </c>
      <c r="G20" s="6">
        <v>-30</v>
      </c>
      <c r="H20" s="66">
        <v>64201</v>
      </c>
      <c r="I20" s="6">
        <f t="shared" si="0"/>
        <v>64231</v>
      </c>
      <c r="J20" s="6">
        <f t="shared" si="1"/>
        <v>64.230999999999995</v>
      </c>
      <c r="K20" s="8">
        <f t="shared" si="2"/>
        <v>53.975630252100835</v>
      </c>
      <c r="L20" s="5">
        <v>25</v>
      </c>
      <c r="M20" s="16"/>
    </row>
    <row r="21" spans="1:13" ht="18.75" x14ac:dyDescent="0.3">
      <c r="A21" s="94"/>
      <c r="B21" s="5" t="s">
        <v>6</v>
      </c>
      <c r="C21" s="6">
        <v>345000</v>
      </c>
      <c r="D21" s="6"/>
      <c r="E21" s="31">
        <v>409</v>
      </c>
      <c r="F21" s="38">
        <v>420000</v>
      </c>
      <c r="G21" s="6">
        <v>49576</v>
      </c>
      <c r="H21" s="66">
        <v>168986</v>
      </c>
      <c r="I21" s="6">
        <f t="shared" si="0"/>
        <v>119410</v>
      </c>
      <c r="J21" s="6">
        <f t="shared" si="1"/>
        <v>119.41</v>
      </c>
      <c r="K21" s="8">
        <f t="shared" si="2"/>
        <v>28.43095238095238</v>
      </c>
      <c r="L21" s="5">
        <v>109</v>
      </c>
      <c r="M21" s="16"/>
    </row>
    <row r="22" spans="1:13" ht="18.75" x14ac:dyDescent="0.3">
      <c r="A22" s="92" t="s">
        <v>16</v>
      </c>
      <c r="B22" s="5" t="s">
        <v>4</v>
      </c>
      <c r="C22" s="6">
        <v>176050</v>
      </c>
      <c r="D22" s="6"/>
      <c r="E22" s="31">
        <v>172</v>
      </c>
      <c r="F22" s="38">
        <v>204000</v>
      </c>
      <c r="G22" s="6">
        <v>4798</v>
      </c>
      <c r="H22" s="66">
        <v>158032</v>
      </c>
      <c r="I22" s="6">
        <f>H22-G22</f>
        <v>153234</v>
      </c>
      <c r="J22" s="6">
        <f t="shared" si="1"/>
        <v>153.23400000000001</v>
      </c>
      <c r="K22" s="8">
        <f t="shared" si="2"/>
        <v>75.114705882352936</v>
      </c>
      <c r="L22" s="5">
        <v>35</v>
      </c>
      <c r="M22" s="16"/>
    </row>
    <row r="23" spans="1:13" ht="18.75" x14ac:dyDescent="0.3">
      <c r="A23" s="93"/>
      <c r="B23" s="5" t="s">
        <v>5</v>
      </c>
      <c r="C23" s="6">
        <v>64051</v>
      </c>
      <c r="D23" s="6"/>
      <c r="E23" s="31">
        <v>71</v>
      </c>
      <c r="F23" s="38">
        <v>71000</v>
      </c>
      <c r="G23" s="6">
        <v>1962</v>
      </c>
      <c r="H23" s="66">
        <v>31771</v>
      </c>
      <c r="I23" s="6">
        <f t="shared" si="0"/>
        <v>29809</v>
      </c>
      <c r="J23" s="6">
        <f t="shared" si="1"/>
        <v>29.809000000000001</v>
      </c>
      <c r="K23" s="8">
        <f t="shared" si="2"/>
        <v>41.984507042253519</v>
      </c>
      <c r="L23" s="5">
        <v>13</v>
      </c>
      <c r="M23" s="16"/>
    </row>
    <row r="24" spans="1:13" ht="18.75" x14ac:dyDescent="0.3">
      <c r="A24" s="94"/>
      <c r="B24" s="5" t="s">
        <v>6</v>
      </c>
      <c r="C24" s="6">
        <v>413000</v>
      </c>
      <c r="D24" s="6"/>
      <c r="E24" s="31">
        <v>440</v>
      </c>
      <c r="F24" s="38">
        <v>444000</v>
      </c>
      <c r="G24" s="6">
        <v>44703</v>
      </c>
      <c r="H24" s="66">
        <v>300717</v>
      </c>
      <c r="I24" s="6">
        <f t="shared" si="0"/>
        <v>256014</v>
      </c>
      <c r="J24" s="6">
        <f t="shared" si="1"/>
        <v>256.01400000000001</v>
      </c>
      <c r="K24" s="8">
        <f t="shared" si="2"/>
        <v>57.660810810810815</v>
      </c>
      <c r="L24" s="5">
        <v>25</v>
      </c>
      <c r="M24" s="16"/>
    </row>
    <row r="25" spans="1:13" ht="18.75" x14ac:dyDescent="0.3">
      <c r="A25" s="92" t="s">
        <v>17</v>
      </c>
      <c r="B25" s="5" t="s">
        <v>4</v>
      </c>
      <c r="C25" s="6">
        <v>239996</v>
      </c>
      <c r="D25" s="6"/>
      <c r="E25" s="31">
        <v>271</v>
      </c>
      <c r="F25" s="38">
        <v>276000</v>
      </c>
      <c r="G25" s="6">
        <v>31192</v>
      </c>
      <c r="H25" s="66">
        <v>188429</v>
      </c>
      <c r="I25" s="6">
        <f t="shared" si="0"/>
        <v>157237</v>
      </c>
      <c r="J25" s="6">
        <f t="shared" si="1"/>
        <v>157.23699999999999</v>
      </c>
      <c r="K25" s="8">
        <f t="shared" si="2"/>
        <v>56.969927536231879</v>
      </c>
      <c r="L25" s="5">
        <v>30</v>
      </c>
      <c r="M25" s="16"/>
    </row>
    <row r="26" spans="1:13" ht="18.75" x14ac:dyDescent="0.3">
      <c r="A26" s="93"/>
      <c r="B26" s="5" t="s">
        <v>5</v>
      </c>
      <c r="C26" s="6">
        <v>20082</v>
      </c>
      <c r="D26" s="6"/>
      <c r="E26" s="31">
        <v>23</v>
      </c>
      <c r="F26" s="38">
        <v>89000</v>
      </c>
      <c r="G26" s="6">
        <v>2018</v>
      </c>
      <c r="H26" s="66">
        <v>13149</v>
      </c>
      <c r="I26" s="6">
        <f t="shared" si="0"/>
        <v>11131</v>
      </c>
      <c r="J26" s="6">
        <f t="shared" si="1"/>
        <v>11.131</v>
      </c>
      <c r="K26" s="8">
        <f t="shared" si="2"/>
        <v>12.506741573033707</v>
      </c>
      <c r="L26" s="5">
        <v>18</v>
      </c>
      <c r="M26" s="16"/>
    </row>
    <row r="27" spans="1:13" ht="18.75" x14ac:dyDescent="0.3">
      <c r="A27" s="94"/>
      <c r="B27" s="5" t="s">
        <v>6</v>
      </c>
      <c r="C27" s="6">
        <v>340000</v>
      </c>
      <c r="D27" s="6"/>
      <c r="E27" s="31">
        <v>413</v>
      </c>
      <c r="F27" s="38">
        <v>470000</v>
      </c>
      <c r="G27" s="6">
        <v>59982</v>
      </c>
      <c r="H27" s="66">
        <v>242183</v>
      </c>
      <c r="I27" s="6">
        <f t="shared" si="0"/>
        <v>182201</v>
      </c>
      <c r="J27" s="6">
        <f t="shared" si="1"/>
        <v>182.20099999999999</v>
      </c>
      <c r="K27" s="8">
        <f t="shared" si="2"/>
        <v>38.766170212765957</v>
      </c>
      <c r="L27" s="5">
        <v>21</v>
      </c>
      <c r="M27" s="16"/>
    </row>
    <row r="28" spans="1:13" ht="18.75" x14ac:dyDescent="0.3">
      <c r="A28" s="92" t="s">
        <v>18</v>
      </c>
      <c r="B28" s="5" t="s">
        <v>4</v>
      </c>
      <c r="C28" s="6">
        <v>286615</v>
      </c>
      <c r="D28" s="6"/>
      <c r="E28" s="31">
        <v>292</v>
      </c>
      <c r="F28" s="38">
        <v>298000</v>
      </c>
      <c r="G28" s="6">
        <v>16622</v>
      </c>
      <c r="H28" s="66">
        <v>217551</v>
      </c>
      <c r="I28" s="6">
        <f t="shared" si="0"/>
        <v>200929</v>
      </c>
      <c r="J28" s="6">
        <f t="shared" si="1"/>
        <v>200.929</v>
      </c>
      <c r="K28" s="8">
        <f t="shared" si="2"/>
        <v>67.425838926174492</v>
      </c>
      <c r="L28" s="5">
        <v>41</v>
      </c>
      <c r="M28" s="16"/>
    </row>
    <row r="29" spans="1:13" ht="18.75" x14ac:dyDescent="0.3">
      <c r="A29" s="93"/>
      <c r="B29" s="5" t="s">
        <v>5</v>
      </c>
      <c r="C29" s="6">
        <v>11897</v>
      </c>
      <c r="D29" s="6"/>
      <c r="E29" s="31">
        <v>12</v>
      </c>
      <c r="F29" s="38">
        <v>14000</v>
      </c>
      <c r="G29" s="6">
        <v>759</v>
      </c>
      <c r="H29" s="66">
        <v>10582</v>
      </c>
      <c r="I29" s="6">
        <f t="shared" si="0"/>
        <v>9823</v>
      </c>
      <c r="J29" s="6">
        <f t="shared" si="1"/>
        <v>9.8230000000000004</v>
      </c>
      <c r="K29" s="8">
        <f t="shared" si="2"/>
        <v>70.164285714285711</v>
      </c>
      <c r="L29" s="5">
        <v>19</v>
      </c>
      <c r="M29" s="16"/>
    </row>
    <row r="30" spans="1:13" ht="18.75" x14ac:dyDescent="0.3">
      <c r="A30" s="94"/>
      <c r="B30" s="5" t="s">
        <v>6</v>
      </c>
      <c r="C30" s="6">
        <v>311000</v>
      </c>
      <c r="D30" s="6"/>
      <c r="E30" s="31">
        <v>353</v>
      </c>
      <c r="F30" s="38">
        <v>355000</v>
      </c>
      <c r="G30" s="6">
        <v>57623</v>
      </c>
      <c r="H30" s="66">
        <v>198737</v>
      </c>
      <c r="I30" s="6">
        <f t="shared" si="0"/>
        <v>141114</v>
      </c>
      <c r="J30" s="6">
        <f t="shared" si="1"/>
        <v>141.114</v>
      </c>
      <c r="K30" s="8">
        <f t="shared" si="2"/>
        <v>39.750422535211264</v>
      </c>
      <c r="L30" s="5">
        <v>22</v>
      </c>
      <c r="M30" s="16"/>
    </row>
    <row r="31" spans="1:13" ht="18.75" x14ac:dyDescent="0.3">
      <c r="A31" s="92" t="s">
        <v>19</v>
      </c>
      <c r="B31" s="17" t="s">
        <v>4</v>
      </c>
      <c r="C31" s="6">
        <v>323128</v>
      </c>
      <c r="D31" s="6"/>
      <c r="E31" s="31">
        <v>334</v>
      </c>
      <c r="F31" s="38">
        <v>344000</v>
      </c>
      <c r="G31" s="6">
        <v>35911</v>
      </c>
      <c r="H31" s="66">
        <v>287492</v>
      </c>
      <c r="I31" s="6">
        <f t="shared" si="0"/>
        <v>251581</v>
      </c>
      <c r="J31" s="6">
        <f t="shared" si="1"/>
        <v>251.58099999999999</v>
      </c>
      <c r="K31" s="8">
        <f t="shared" si="2"/>
        <v>73.134011627906986</v>
      </c>
      <c r="L31" s="5">
        <v>61</v>
      </c>
      <c r="M31" s="16"/>
    </row>
    <row r="32" spans="1:13" ht="18.75" x14ac:dyDescent="0.3">
      <c r="A32" s="93"/>
      <c r="B32" s="17" t="s">
        <v>5</v>
      </c>
      <c r="C32" s="6">
        <v>27441</v>
      </c>
      <c r="D32" s="6"/>
      <c r="E32" s="31">
        <v>25</v>
      </c>
      <c r="F32" s="38">
        <v>26000</v>
      </c>
      <c r="G32" s="6">
        <v>3134</v>
      </c>
      <c r="H32" s="66">
        <v>20486</v>
      </c>
      <c r="I32" s="6">
        <f t="shared" si="0"/>
        <v>17352</v>
      </c>
      <c r="J32" s="6">
        <f t="shared" si="1"/>
        <v>17.352</v>
      </c>
      <c r="K32" s="8">
        <f t="shared" si="2"/>
        <v>66.738461538461536</v>
      </c>
      <c r="L32" s="5">
        <v>11</v>
      </c>
      <c r="M32" s="16"/>
    </row>
    <row r="33" spans="1:13" ht="18.75" x14ac:dyDescent="0.3">
      <c r="A33" s="94"/>
      <c r="B33" s="17" t="s">
        <v>6</v>
      </c>
      <c r="C33" s="6">
        <v>286000</v>
      </c>
      <c r="D33" s="6"/>
      <c r="E33" s="31">
        <v>326</v>
      </c>
      <c r="F33" s="38">
        <v>406000</v>
      </c>
      <c r="G33" s="6">
        <v>26975</v>
      </c>
      <c r="H33" s="66">
        <v>247919</v>
      </c>
      <c r="I33" s="6">
        <f t="shared" si="0"/>
        <v>220944</v>
      </c>
      <c r="J33" s="6">
        <f t="shared" si="1"/>
        <v>220.94399999999999</v>
      </c>
      <c r="K33" s="8">
        <f t="shared" si="2"/>
        <v>54.419704433497543</v>
      </c>
      <c r="L33" s="5">
        <v>13</v>
      </c>
      <c r="M33" s="16"/>
    </row>
    <row r="34" spans="1:13" ht="18.75" x14ac:dyDescent="0.3">
      <c r="A34" s="92" t="s">
        <v>20</v>
      </c>
      <c r="B34" s="17" t="s">
        <v>4</v>
      </c>
      <c r="C34" s="6">
        <v>703019</v>
      </c>
      <c r="D34" s="6"/>
      <c r="E34" s="31">
        <v>740</v>
      </c>
      <c r="F34" s="38">
        <v>770000</v>
      </c>
      <c r="G34" s="6">
        <v>50048</v>
      </c>
      <c r="H34" s="66">
        <v>574407</v>
      </c>
      <c r="I34" s="6">
        <f t="shared" si="0"/>
        <v>524359</v>
      </c>
      <c r="J34" s="6">
        <f t="shared" si="1"/>
        <v>524.35900000000004</v>
      </c>
      <c r="K34" s="8">
        <f t="shared" si="2"/>
        <v>68.098571428571432</v>
      </c>
      <c r="L34" s="5">
        <v>37</v>
      </c>
      <c r="M34" s="16"/>
    </row>
    <row r="35" spans="1:13" ht="18.75" x14ac:dyDescent="0.3">
      <c r="A35" s="93"/>
      <c r="B35" s="17" t="s">
        <v>5</v>
      </c>
      <c r="C35" s="6">
        <v>83029</v>
      </c>
      <c r="D35" s="6"/>
      <c r="E35" s="31">
        <v>82</v>
      </c>
      <c r="F35" s="38">
        <v>83000</v>
      </c>
      <c r="G35" s="6">
        <v>10670</v>
      </c>
      <c r="H35" s="66">
        <v>44862</v>
      </c>
      <c r="I35" s="6">
        <f t="shared" si="0"/>
        <v>34192</v>
      </c>
      <c r="J35" s="6">
        <f t="shared" si="1"/>
        <v>34.192</v>
      </c>
      <c r="K35" s="8">
        <f t="shared" si="2"/>
        <v>41.195180722891564</v>
      </c>
      <c r="L35" s="5">
        <v>21</v>
      </c>
      <c r="M35" s="16"/>
    </row>
    <row r="36" spans="1:13" ht="18.75" x14ac:dyDescent="0.3">
      <c r="A36" s="94"/>
      <c r="B36" s="17" t="s">
        <v>6</v>
      </c>
      <c r="C36" s="6">
        <v>666000</v>
      </c>
      <c r="D36" s="6"/>
      <c r="E36" s="31">
        <v>709</v>
      </c>
      <c r="F36" s="38">
        <v>841000</v>
      </c>
      <c r="G36" s="6">
        <v>64088</v>
      </c>
      <c r="H36" s="66">
        <v>521536</v>
      </c>
      <c r="I36" s="6">
        <f t="shared" si="0"/>
        <v>457448</v>
      </c>
      <c r="J36" s="6">
        <f t="shared" si="1"/>
        <v>457.44799999999998</v>
      </c>
      <c r="K36" s="8">
        <f t="shared" si="2"/>
        <v>54.393341260404284</v>
      </c>
      <c r="L36" s="5">
        <v>25</v>
      </c>
      <c r="M36" s="16"/>
    </row>
    <row r="37" spans="1:13" ht="18.75" x14ac:dyDescent="0.3">
      <c r="A37" s="92" t="s">
        <v>21</v>
      </c>
      <c r="B37" s="17" t="s">
        <v>4</v>
      </c>
      <c r="C37" s="6">
        <v>288905</v>
      </c>
      <c r="D37" s="6"/>
      <c r="E37" s="31">
        <v>340</v>
      </c>
      <c r="F37" s="38">
        <v>362000</v>
      </c>
      <c r="G37" s="6">
        <v>16446</v>
      </c>
      <c r="H37" s="66">
        <v>245142</v>
      </c>
      <c r="I37" s="6">
        <f t="shared" si="0"/>
        <v>228696</v>
      </c>
      <c r="J37" s="6">
        <f t="shared" si="1"/>
        <v>228.696</v>
      </c>
      <c r="K37" s="8">
        <f t="shared" si="2"/>
        <v>63.175690607734801</v>
      </c>
      <c r="L37" s="5">
        <v>61</v>
      </c>
      <c r="M37" s="16"/>
    </row>
    <row r="38" spans="1:13" ht="18.75" x14ac:dyDescent="0.3">
      <c r="A38" s="93"/>
      <c r="B38" s="17" t="s">
        <v>5</v>
      </c>
      <c r="C38" s="6">
        <v>172075</v>
      </c>
      <c r="D38" s="6"/>
      <c r="E38" s="31">
        <v>303</v>
      </c>
      <c r="F38" s="38">
        <v>256000</v>
      </c>
      <c r="G38" s="6">
        <v>983</v>
      </c>
      <c r="H38" s="66">
        <v>16714</v>
      </c>
      <c r="I38" s="6">
        <f t="shared" si="0"/>
        <v>15731</v>
      </c>
      <c r="J38" s="6">
        <f t="shared" si="1"/>
        <v>15.731</v>
      </c>
      <c r="K38" s="8">
        <f t="shared" si="2"/>
        <v>6.1449218749999996</v>
      </c>
      <c r="L38" s="5">
        <v>51</v>
      </c>
      <c r="M38" s="16"/>
    </row>
    <row r="39" spans="1:13" ht="18.75" x14ac:dyDescent="0.3">
      <c r="A39" s="94"/>
      <c r="B39" s="17" t="s">
        <v>6</v>
      </c>
      <c r="C39" s="6">
        <v>486000</v>
      </c>
      <c r="D39" s="6"/>
      <c r="E39" s="31">
        <v>551</v>
      </c>
      <c r="F39" s="38">
        <v>553000</v>
      </c>
      <c r="G39" s="6">
        <v>88735</v>
      </c>
      <c r="H39" s="66">
        <v>398265</v>
      </c>
      <c r="I39" s="6">
        <f t="shared" si="0"/>
        <v>309530</v>
      </c>
      <c r="J39" s="6">
        <f t="shared" si="1"/>
        <v>309.52999999999997</v>
      </c>
      <c r="K39" s="8">
        <f t="shared" si="2"/>
        <v>55.97287522603979</v>
      </c>
      <c r="L39" s="5">
        <v>76</v>
      </c>
      <c r="M39" s="16"/>
    </row>
    <row r="40" spans="1:13" ht="18.75" x14ac:dyDescent="0.3">
      <c r="A40" s="92" t="s">
        <v>22</v>
      </c>
      <c r="B40" s="17" t="s">
        <v>4</v>
      </c>
      <c r="C40" s="27">
        <v>382541</v>
      </c>
      <c r="D40" s="6"/>
      <c r="E40" s="31">
        <v>279</v>
      </c>
      <c r="F40" s="38">
        <v>410000</v>
      </c>
      <c r="G40" s="6">
        <v>59782</v>
      </c>
      <c r="H40" s="66">
        <v>344803</v>
      </c>
      <c r="I40" s="6">
        <f t="shared" si="0"/>
        <v>285021</v>
      </c>
      <c r="J40" s="6">
        <f t="shared" si="1"/>
        <v>285.02100000000002</v>
      </c>
      <c r="K40" s="8">
        <f t="shared" si="2"/>
        <v>69.51731707317073</v>
      </c>
      <c r="L40" s="5">
        <v>306</v>
      </c>
      <c r="M40" s="16"/>
    </row>
    <row r="41" spans="1:13" ht="18.75" x14ac:dyDescent="0.3">
      <c r="A41" s="93"/>
      <c r="B41" s="17" t="s">
        <v>5</v>
      </c>
      <c r="C41" s="10">
        <v>63042</v>
      </c>
      <c r="D41" s="10"/>
      <c r="E41" s="32">
        <v>66</v>
      </c>
      <c r="F41" s="39">
        <v>45000</v>
      </c>
      <c r="G41" s="10">
        <v>2060</v>
      </c>
      <c r="H41" s="66">
        <v>21905</v>
      </c>
      <c r="I41" s="6">
        <f t="shared" si="0"/>
        <v>19845</v>
      </c>
      <c r="J41" s="6">
        <f t="shared" si="1"/>
        <v>19.844999999999999</v>
      </c>
      <c r="K41" s="8">
        <f t="shared" si="2"/>
        <v>44.1</v>
      </c>
      <c r="L41" s="5">
        <v>129</v>
      </c>
      <c r="M41" s="16"/>
    </row>
    <row r="42" spans="1:13" ht="18.75" x14ac:dyDescent="0.3">
      <c r="A42" s="94"/>
      <c r="B42" s="17" t="s">
        <v>6</v>
      </c>
      <c r="C42" s="6">
        <v>277000</v>
      </c>
      <c r="D42" s="6"/>
      <c r="E42" s="31">
        <v>322</v>
      </c>
      <c r="F42" s="38">
        <v>327000</v>
      </c>
      <c r="G42" s="6">
        <v>30512</v>
      </c>
      <c r="H42" s="66">
        <v>161180</v>
      </c>
      <c r="I42" s="6">
        <f t="shared" si="0"/>
        <v>130668</v>
      </c>
      <c r="J42" s="6">
        <f t="shared" si="1"/>
        <v>130.66800000000001</v>
      </c>
      <c r="K42" s="8">
        <f t="shared" si="2"/>
        <v>39.959633027522933</v>
      </c>
      <c r="L42" s="5">
        <v>427</v>
      </c>
      <c r="M42" s="16"/>
    </row>
    <row r="43" spans="1:13" ht="18.75" x14ac:dyDescent="0.3">
      <c r="A43" s="95" t="s">
        <v>7</v>
      </c>
      <c r="B43" s="24" t="s">
        <v>4</v>
      </c>
      <c r="C43" s="12">
        <f t="shared" ref="C43:H45" si="3">C4+C7+C10+C13+C16+C19+C22+C25+C28+C31+C34+C37+C40</f>
        <v>4254738</v>
      </c>
      <c r="D43" s="12">
        <f t="shared" si="3"/>
        <v>0</v>
      </c>
      <c r="E43" s="33">
        <v>4473</v>
      </c>
      <c r="F43" s="23">
        <f t="shared" ref="F43" si="4">F4+F7+F10+F13+F16+F19+F22+F25+F28+F31+F34+F37+F40</f>
        <v>4792000</v>
      </c>
      <c r="G43" s="13">
        <f t="shared" si="3"/>
        <v>387263</v>
      </c>
      <c r="H43" s="23">
        <f t="shared" si="3"/>
        <v>3554038</v>
      </c>
      <c r="I43" s="12">
        <f>H43-G43</f>
        <v>3166775</v>
      </c>
      <c r="J43" s="12">
        <f>I43/1000</f>
        <v>3166.7750000000001</v>
      </c>
      <c r="K43" s="14">
        <f t="shared" ref="K43:K46" si="5">I43/F43*100</f>
        <v>66.084620200333887</v>
      </c>
      <c r="L43" s="5">
        <f>L40+L37+L34+L31+L28+L25+L22+L19+L16+L13+L10+L7+L4</f>
        <v>1084</v>
      </c>
      <c r="M43" s="16"/>
    </row>
    <row r="44" spans="1:13" ht="18.75" x14ac:dyDescent="0.3">
      <c r="A44" s="95"/>
      <c r="B44" s="24" t="s">
        <v>5</v>
      </c>
      <c r="C44" s="12">
        <f t="shared" si="3"/>
        <v>1215380</v>
      </c>
      <c r="D44" s="12">
        <f t="shared" si="3"/>
        <v>0</v>
      </c>
      <c r="E44" s="33">
        <v>1418</v>
      </c>
      <c r="F44" s="23">
        <f t="shared" ref="F44" si="6">F5+F8+F11+F14+F17+F20+F23+F26+F29+F32+F35+F38+F41</f>
        <v>1592000</v>
      </c>
      <c r="G44" s="13">
        <f t="shared" si="3"/>
        <v>93038</v>
      </c>
      <c r="H44" s="23">
        <f t="shared" si="3"/>
        <v>610382</v>
      </c>
      <c r="I44" s="12">
        <f>H44-G44</f>
        <v>517344</v>
      </c>
      <c r="J44" s="12">
        <f t="shared" si="1"/>
        <v>517.34400000000005</v>
      </c>
      <c r="K44" s="14">
        <f t="shared" si="5"/>
        <v>32.496482412060303</v>
      </c>
      <c r="L44" s="5">
        <f>L41+L38+L35+L32+L29+L26+L23+L20+L17+L14+L11+L8+L5</f>
        <v>374</v>
      </c>
      <c r="M44" s="16"/>
    </row>
    <row r="45" spans="1:13" ht="18.75" x14ac:dyDescent="0.3">
      <c r="A45" s="95"/>
      <c r="B45" s="24" t="s">
        <v>6</v>
      </c>
      <c r="C45" s="12">
        <f t="shared" si="3"/>
        <v>7467000</v>
      </c>
      <c r="D45" s="12">
        <f t="shared" si="3"/>
        <v>0</v>
      </c>
      <c r="E45" s="33">
        <v>7912</v>
      </c>
      <c r="F45" s="23">
        <f t="shared" ref="F45" si="7">F6+F9+F12+F15+F18+F21+F24+F27+F30+F33+F36+F39+F42</f>
        <v>8611000</v>
      </c>
      <c r="G45" s="13">
        <f t="shared" si="3"/>
        <v>1092298</v>
      </c>
      <c r="H45" s="23">
        <f t="shared" si="3"/>
        <v>5093185</v>
      </c>
      <c r="I45" s="12">
        <f>H45-G45</f>
        <v>4000887</v>
      </c>
      <c r="J45" s="12">
        <f t="shared" si="1"/>
        <v>4000.8870000000002</v>
      </c>
      <c r="K45" s="14">
        <f t="shared" si="5"/>
        <v>46.462513064684707</v>
      </c>
      <c r="L45" s="5">
        <f>L42+L39+L36+L33+L30+L27+L24+L21+L18+L15+L12+L9+L6</f>
        <v>1005</v>
      </c>
      <c r="M45" s="16"/>
    </row>
    <row r="46" spans="1:13" ht="18.75" hidden="1" x14ac:dyDescent="0.3">
      <c r="A46" s="11" t="s">
        <v>23</v>
      </c>
      <c r="B46" s="11"/>
      <c r="C46" s="29">
        <f>SUM(C43:C45)</f>
        <v>12937118</v>
      </c>
      <c r="D46" s="29"/>
      <c r="E46" s="34">
        <f>SUM(E43:E45)</f>
        <v>13803</v>
      </c>
      <c r="F46" s="36">
        <f>SUM(F43:F45)</f>
        <v>14995000</v>
      </c>
      <c r="G46" s="29">
        <f>SUM(G43:G45)</f>
        <v>1572599</v>
      </c>
      <c r="H46" s="23">
        <f>SUM(H43:H45)</f>
        <v>9257605</v>
      </c>
      <c r="I46" s="12">
        <f>SUM(I43:I45)</f>
        <v>7685006</v>
      </c>
      <c r="J46" s="12">
        <f t="shared" si="1"/>
        <v>7685.0060000000003</v>
      </c>
      <c r="K46" s="14">
        <f t="shared" si="5"/>
        <v>51.250456818939647</v>
      </c>
    </row>
  </sheetData>
  <mergeCells count="16">
    <mergeCell ref="A19:A21"/>
    <mergeCell ref="A1:K1"/>
    <mergeCell ref="A2:K2"/>
    <mergeCell ref="A4:A6"/>
    <mergeCell ref="A7:A9"/>
    <mergeCell ref="A10:A12"/>
    <mergeCell ref="A13:A15"/>
    <mergeCell ref="A16:A18"/>
    <mergeCell ref="A40:A42"/>
    <mergeCell ref="A43:A45"/>
    <mergeCell ref="A22:A24"/>
    <mergeCell ref="A25:A27"/>
    <mergeCell ref="A28:A30"/>
    <mergeCell ref="A31:A33"/>
    <mergeCell ref="A34:A36"/>
    <mergeCell ref="A37:A39"/>
  </mergeCells>
  <pageMargins left="0.78740157480314965" right="0.39370078740157483" top="0.43" bottom="0.28999999999999998" header="0.51181102362204722" footer="0.51181102362204722"/>
  <pageSetup paperSize="9" scale="7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zoomScale="96" zoomScaleNormal="96" workbookViewId="0">
      <selection activeCell="F12" sqref="F12"/>
    </sheetView>
  </sheetViews>
  <sheetFormatPr defaultRowHeight="20.25" x14ac:dyDescent="0.3"/>
  <cols>
    <col min="1" max="1" width="17.28515625" customWidth="1"/>
    <col min="2" max="2" width="22.140625" customWidth="1"/>
    <col min="3" max="3" width="16.7109375" customWidth="1"/>
    <col min="4" max="4" width="14.7109375" style="69" bestFit="1" customWidth="1"/>
    <col min="5" max="5" width="14.28515625" style="69" customWidth="1"/>
    <col min="6" max="6" width="14.85546875" style="69" customWidth="1"/>
    <col min="7" max="7" width="10.7109375" style="69" customWidth="1"/>
    <col min="8" max="8" width="10.28515625" style="69" hidden="1" customWidth="1"/>
    <col min="9" max="9" width="0.140625" style="69" hidden="1" customWidth="1"/>
    <col min="10" max="10" width="16" style="69" customWidth="1"/>
    <col min="11" max="11" width="16.7109375" style="82" customWidth="1"/>
    <col min="12" max="12" width="15.140625" style="83" customWidth="1"/>
    <col min="13" max="13" width="12" style="84" customWidth="1"/>
    <col min="14" max="14" width="14.7109375" style="69" hidden="1" customWidth="1"/>
    <col min="15" max="15" width="13.5703125" style="69" hidden="1" customWidth="1"/>
    <col min="16" max="16" width="12.7109375" customWidth="1"/>
  </cols>
  <sheetData>
    <row r="1" spans="1:15" ht="7.5" customHeight="1" x14ac:dyDescent="0.3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68"/>
    </row>
    <row r="2" spans="1:15" ht="16.5" customHeight="1" x14ac:dyDescent="0.3">
      <c r="A2" s="96" t="s">
        <v>26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5" ht="6" customHeight="1" x14ac:dyDescent="0.3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70"/>
    </row>
    <row r="4" spans="1:15" ht="94.5" customHeight="1" x14ac:dyDescent="0.25">
      <c r="A4" s="40" t="s">
        <v>27</v>
      </c>
      <c r="B4" s="41" t="s">
        <v>1</v>
      </c>
      <c r="C4" s="42" t="s">
        <v>46</v>
      </c>
      <c r="D4" s="61" t="s">
        <v>63</v>
      </c>
      <c r="E4" s="71" t="s">
        <v>61</v>
      </c>
      <c r="F4" s="71" t="s">
        <v>28</v>
      </c>
      <c r="G4" s="72" t="s">
        <v>56</v>
      </c>
      <c r="H4" s="61" t="s">
        <v>51</v>
      </c>
      <c r="I4" s="61" t="s">
        <v>52</v>
      </c>
      <c r="J4" s="61" t="s">
        <v>64</v>
      </c>
      <c r="K4" s="61" t="s">
        <v>62</v>
      </c>
      <c r="L4" s="71" t="s">
        <v>58</v>
      </c>
      <c r="M4" s="72" t="s">
        <v>55</v>
      </c>
      <c r="N4" s="72" t="s">
        <v>53</v>
      </c>
      <c r="O4" s="71" t="s">
        <v>57</v>
      </c>
    </row>
    <row r="5" spans="1:15" ht="20.25" customHeight="1" x14ac:dyDescent="0.25">
      <c r="A5" s="104" t="s">
        <v>43</v>
      </c>
      <c r="B5" s="45" t="s">
        <v>4</v>
      </c>
      <c r="C5" s="60">
        <v>103470000</v>
      </c>
      <c r="D5" s="62">
        <v>63821944</v>
      </c>
      <c r="E5" s="62">
        <v>69206219</v>
      </c>
      <c r="F5" s="62">
        <f t="shared" ref="F5:F6" si="0">F9+F13+F17+F21+F25+F29+F33+F37</f>
        <v>5384275</v>
      </c>
      <c r="G5" s="73">
        <f t="shared" ref="G5:G6" si="1">E5/D5*100</f>
        <v>108.43640080910102</v>
      </c>
      <c r="H5" s="62">
        <f t="shared" ref="H5:I6" si="2">H9+H13+H17+H21+H25+H29+H33+H37</f>
        <v>11882671</v>
      </c>
      <c r="I5" s="62" t="e">
        <f t="shared" si="2"/>
        <v>#REF!</v>
      </c>
      <c r="J5" s="62">
        <v>51939273</v>
      </c>
      <c r="K5" s="62">
        <v>58904814</v>
      </c>
      <c r="L5" s="62">
        <v>9400407</v>
      </c>
      <c r="M5" s="76">
        <f t="shared" ref="M5:M44" si="3">K5/C5*100</f>
        <v>56.929365033342997</v>
      </c>
      <c r="N5" s="72"/>
      <c r="O5" s="88">
        <v>59805812</v>
      </c>
    </row>
    <row r="6" spans="1:15" ht="20.25" customHeight="1" x14ac:dyDescent="0.25">
      <c r="A6" s="105"/>
      <c r="B6" s="45" t="s">
        <v>30</v>
      </c>
      <c r="C6" s="60">
        <v>208893000</v>
      </c>
      <c r="D6" s="62">
        <v>79876495</v>
      </c>
      <c r="E6" s="62">
        <v>101879543</v>
      </c>
      <c r="F6" s="62">
        <f t="shared" si="0"/>
        <v>22003048</v>
      </c>
      <c r="G6" s="73">
        <f t="shared" si="1"/>
        <v>127.54633637843023</v>
      </c>
      <c r="H6" s="62">
        <f t="shared" si="2"/>
        <v>16408939</v>
      </c>
      <c r="I6" s="62" t="e">
        <f t="shared" si="2"/>
        <v>#REF!</v>
      </c>
      <c r="J6" s="62">
        <v>63467556</v>
      </c>
      <c r="K6" s="62">
        <v>82495396</v>
      </c>
      <c r="L6" s="62">
        <v>18425503</v>
      </c>
      <c r="M6" s="76">
        <f t="shared" si="3"/>
        <v>39.491699578252984</v>
      </c>
      <c r="N6" s="72"/>
      <c r="O6" s="88">
        <v>83454040</v>
      </c>
    </row>
    <row r="7" spans="1:15" ht="20.25" customHeight="1" x14ac:dyDescent="0.25">
      <c r="A7" s="105"/>
      <c r="B7" s="45" t="s">
        <v>31</v>
      </c>
      <c r="C7" s="60">
        <v>301036000</v>
      </c>
      <c r="D7" s="62">
        <v>166808603</v>
      </c>
      <c r="E7" s="62">
        <v>184373942</v>
      </c>
      <c r="F7" s="62">
        <f t="shared" ref="F7:I7" si="4">F11+F15+F19+F23+F27+F31+F35+F39</f>
        <v>17565339</v>
      </c>
      <c r="G7" s="73">
        <f>E7/D7*100</f>
        <v>110.53023566176621</v>
      </c>
      <c r="H7" s="62">
        <f t="shared" si="4"/>
        <v>45602087</v>
      </c>
      <c r="I7" s="62" t="e">
        <f t="shared" si="4"/>
        <v>#REF!</v>
      </c>
      <c r="J7" s="62">
        <v>121206516</v>
      </c>
      <c r="K7" s="62">
        <v>137770545</v>
      </c>
      <c r="L7" s="62">
        <v>25243847</v>
      </c>
      <c r="M7" s="76">
        <f t="shared" si="3"/>
        <v>45.765471571506403</v>
      </c>
      <c r="N7" s="72"/>
      <c r="O7" s="88">
        <v>159130095</v>
      </c>
    </row>
    <row r="8" spans="1:15" ht="20.25" customHeight="1" x14ac:dyDescent="0.25">
      <c r="A8" s="106"/>
      <c r="B8" s="51" t="s">
        <v>44</v>
      </c>
      <c r="C8" s="60">
        <v>613399000</v>
      </c>
      <c r="D8" s="62">
        <v>310507042</v>
      </c>
      <c r="E8" s="62">
        <v>355459704</v>
      </c>
      <c r="F8" s="62">
        <f>SUM(F5:F7)</f>
        <v>44952662</v>
      </c>
      <c r="G8" s="73">
        <f>E8/D8*100</f>
        <v>114.47717955459444</v>
      </c>
      <c r="H8" s="64">
        <f>SUM(H5:H7)</f>
        <v>73893697</v>
      </c>
      <c r="I8" s="64" t="e">
        <f>SUM(I5:I7)</f>
        <v>#REF!</v>
      </c>
      <c r="J8" s="64">
        <v>236613345</v>
      </c>
      <c r="K8" s="64">
        <v>279170755</v>
      </c>
      <c r="L8" s="64">
        <v>53069757</v>
      </c>
      <c r="M8" s="76">
        <f t="shared" si="3"/>
        <v>45.512098161229474</v>
      </c>
      <c r="N8" s="72"/>
      <c r="O8" s="88">
        <v>302389947</v>
      </c>
    </row>
    <row r="9" spans="1:15" ht="17.25" customHeight="1" x14ac:dyDescent="0.25">
      <c r="A9" s="100" t="s">
        <v>29</v>
      </c>
      <c r="B9" s="43" t="s">
        <v>4</v>
      </c>
      <c r="C9" s="44">
        <v>10064000</v>
      </c>
      <c r="D9" s="63">
        <v>6822893</v>
      </c>
      <c r="E9" s="63">
        <v>7239623</v>
      </c>
      <c r="F9" s="63">
        <f t="shared" ref="F9:F43" si="5">E9-D9</f>
        <v>416730</v>
      </c>
      <c r="G9" s="74">
        <f t="shared" ref="G9:G44" si="6">E9/D9*100</f>
        <v>106.10781965949047</v>
      </c>
      <c r="H9" s="63">
        <v>771250</v>
      </c>
      <c r="I9" s="65" t="e">
        <f>#REF!</f>
        <v>#REF!</v>
      </c>
      <c r="J9" s="65">
        <v>6051643</v>
      </c>
      <c r="K9" s="65">
        <v>6661040</v>
      </c>
      <c r="L9" s="63">
        <v>784217</v>
      </c>
      <c r="M9" s="74">
        <f t="shared" si="3"/>
        <v>66.186804451510341</v>
      </c>
      <c r="N9" s="75" t="s">
        <v>54</v>
      </c>
      <c r="O9" s="87">
        <v>6455406</v>
      </c>
    </row>
    <row r="10" spans="1:15" ht="18" customHeight="1" x14ac:dyDescent="0.25">
      <c r="A10" s="101"/>
      <c r="B10" s="43" t="s">
        <v>30</v>
      </c>
      <c r="C10" s="44">
        <v>6112000</v>
      </c>
      <c r="D10" s="63">
        <v>2879003</v>
      </c>
      <c r="E10" s="63">
        <v>3011299</v>
      </c>
      <c r="F10" s="63">
        <f t="shared" si="5"/>
        <v>132296</v>
      </c>
      <c r="G10" s="74">
        <f t="shared" si="6"/>
        <v>104.59520188065103</v>
      </c>
      <c r="H10" s="63">
        <v>1042804</v>
      </c>
      <c r="I10" s="65" t="e">
        <f>#REF!</f>
        <v>#REF!</v>
      </c>
      <c r="J10" s="65">
        <v>1836199</v>
      </c>
      <c r="K10" s="65">
        <v>2036419</v>
      </c>
      <c r="L10" s="63">
        <v>277288</v>
      </c>
      <c r="M10" s="74">
        <f t="shared" si="3"/>
        <v>33.318373691099481</v>
      </c>
      <c r="N10" s="75" t="s">
        <v>54</v>
      </c>
      <c r="O10" s="87">
        <v>2734011</v>
      </c>
    </row>
    <row r="11" spans="1:15" ht="18" customHeight="1" x14ac:dyDescent="0.25">
      <c r="A11" s="101"/>
      <c r="B11" s="43" t="s">
        <v>31</v>
      </c>
      <c r="C11" s="44">
        <v>15852000</v>
      </c>
      <c r="D11" s="63">
        <v>9225297</v>
      </c>
      <c r="E11" s="63">
        <v>10070867</v>
      </c>
      <c r="F11" s="63">
        <f t="shared" si="5"/>
        <v>845570</v>
      </c>
      <c r="G11" s="74">
        <f t="shared" si="6"/>
        <v>109.16577536744887</v>
      </c>
      <c r="H11" s="63">
        <v>1756940</v>
      </c>
      <c r="I11" s="65" t="e">
        <f>#REF!</f>
        <v>#REF!</v>
      </c>
      <c r="J11" s="65">
        <v>7468357</v>
      </c>
      <c r="K11" s="65">
        <v>8406484</v>
      </c>
      <c r="L11" s="63">
        <v>1259833</v>
      </c>
      <c r="M11" s="74">
        <f t="shared" si="3"/>
        <v>53.03106232652032</v>
      </c>
      <c r="N11" s="75" t="s">
        <v>54</v>
      </c>
      <c r="O11" s="87">
        <v>8811034</v>
      </c>
    </row>
    <row r="12" spans="1:15" ht="18" customHeight="1" x14ac:dyDescent="0.25">
      <c r="A12" s="102"/>
      <c r="B12" s="56" t="s">
        <v>47</v>
      </c>
      <c r="C12" s="57">
        <v>32028000</v>
      </c>
      <c r="D12" s="47">
        <v>18927193</v>
      </c>
      <c r="E12" s="47">
        <v>20321789</v>
      </c>
      <c r="F12" s="47">
        <f t="shared" ref="F12" si="7">SUM(F9:F11)</f>
        <v>1394596</v>
      </c>
      <c r="G12" s="76">
        <f>E12/D12*100</f>
        <v>107.36821355390627</v>
      </c>
      <c r="H12" s="47"/>
      <c r="I12" s="47"/>
      <c r="J12" s="47">
        <v>15356199</v>
      </c>
      <c r="K12" s="47">
        <v>17103943</v>
      </c>
      <c r="L12" s="47">
        <v>2321338</v>
      </c>
      <c r="M12" s="76">
        <f t="shared" si="3"/>
        <v>53.403094167603349</v>
      </c>
      <c r="N12" s="75"/>
      <c r="O12" s="88">
        <v>18000451</v>
      </c>
    </row>
    <row r="13" spans="1:15" ht="18" customHeight="1" x14ac:dyDescent="0.25">
      <c r="A13" s="100" t="s">
        <v>32</v>
      </c>
      <c r="B13" s="43" t="s">
        <v>4</v>
      </c>
      <c r="C13" s="44">
        <v>17965000</v>
      </c>
      <c r="D13" s="63">
        <v>11791038</v>
      </c>
      <c r="E13" s="63">
        <v>11998126</v>
      </c>
      <c r="F13" s="63">
        <f t="shared" si="5"/>
        <v>207088</v>
      </c>
      <c r="G13" s="74">
        <f t="shared" si="6"/>
        <v>101.75631695869353</v>
      </c>
      <c r="H13" s="63">
        <v>2283280</v>
      </c>
      <c r="I13" s="65" t="e">
        <f>#REF!</f>
        <v>#REF!</v>
      </c>
      <c r="J13" s="65">
        <v>9507758</v>
      </c>
      <c r="K13" s="65">
        <v>9987652</v>
      </c>
      <c r="L13" s="63">
        <v>1845251</v>
      </c>
      <c r="M13" s="74">
        <f t="shared" si="3"/>
        <v>55.595057055385475</v>
      </c>
      <c r="N13" s="75" t="s">
        <v>54</v>
      </c>
      <c r="O13" s="87">
        <v>10152875</v>
      </c>
    </row>
    <row r="14" spans="1:15" ht="18" customHeight="1" x14ac:dyDescent="0.25">
      <c r="A14" s="101"/>
      <c r="B14" s="43" t="s">
        <v>30</v>
      </c>
      <c r="C14" s="44">
        <v>24663000</v>
      </c>
      <c r="D14" s="63">
        <v>9002993</v>
      </c>
      <c r="E14" s="63">
        <v>9591201</v>
      </c>
      <c r="F14" s="63">
        <f t="shared" si="5"/>
        <v>588208</v>
      </c>
      <c r="G14" s="74">
        <f t="shared" si="6"/>
        <v>106.53347170213283</v>
      </c>
      <c r="H14" s="63">
        <v>1503289</v>
      </c>
      <c r="I14" s="65" t="e">
        <f>#REF!</f>
        <v>#REF!</v>
      </c>
      <c r="J14" s="65">
        <v>7499704</v>
      </c>
      <c r="K14" s="65">
        <v>8333752</v>
      </c>
      <c r="L14" s="63">
        <v>1869826</v>
      </c>
      <c r="M14" s="74">
        <f t="shared" si="3"/>
        <v>33.790503993836921</v>
      </c>
      <c r="N14" s="75" t="s">
        <v>54</v>
      </c>
      <c r="O14" s="87">
        <v>7721375</v>
      </c>
    </row>
    <row r="15" spans="1:15" ht="18" customHeight="1" x14ac:dyDescent="0.25">
      <c r="A15" s="101"/>
      <c r="B15" s="43" t="s">
        <v>31</v>
      </c>
      <c r="C15" s="44">
        <v>62054000</v>
      </c>
      <c r="D15" s="63">
        <v>32113117</v>
      </c>
      <c r="E15" s="63">
        <v>34195132</v>
      </c>
      <c r="F15" s="63">
        <f t="shared" si="5"/>
        <v>2082015</v>
      </c>
      <c r="G15" s="74">
        <f t="shared" si="6"/>
        <v>106.48337873897449</v>
      </c>
      <c r="H15" s="63">
        <v>7383129</v>
      </c>
      <c r="I15" s="65" t="e">
        <f>#REF!</f>
        <v>#REF!</v>
      </c>
      <c r="J15" s="65">
        <v>24729988</v>
      </c>
      <c r="K15" s="65">
        <v>26668966</v>
      </c>
      <c r="L15" s="63">
        <v>5362735</v>
      </c>
      <c r="M15" s="74">
        <f t="shared" si="3"/>
        <v>42.977029683823766</v>
      </c>
      <c r="N15" s="75" t="s">
        <v>54</v>
      </c>
      <c r="O15" s="87">
        <v>28832397</v>
      </c>
    </row>
    <row r="16" spans="1:15" ht="18" customHeight="1" x14ac:dyDescent="0.25">
      <c r="A16" s="102"/>
      <c r="B16" s="56" t="s">
        <v>47</v>
      </c>
      <c r="C16" s="57">
        <v>104682000</v>
      </c>
      <c r="D16" s="47">
        <v>52907148</v>
      </c>
      <c r="E16" s="47">
        <v>55784459</v>
      </c>
      <c r="F16" s="47">
        <f>SUM(F13:F15)</f>
        <v>2877311</v>
      </c>
      <c r="G16" s="76">
        <f t="shared" si="6"/>
        <v>105.4384163742865</v>
      </c>
      <c r="H16" s="47"/>
      <c r="I16" s="47"/>
      <c r="J16" s="47">
        <v>41737450</v>
      </c>
      <c r="K16" s="47">
        <v>44990370</v>
      </c>
      <c r="L16" s="47">
        <v>9077812</v>
      </c>
      <c r="M16" s="76">
        <f t="shared" si="3"/>
        <v>42.978133776580499</v>
      </c>
      <c r="N16" s="75"/>
      <c r="O16" s="88">
        <v>46706647</v>
      </c>
    </row>
    <row r="17" spans="1:15" ht="18" customHeight="1" x14ac:dyDescent="0.25">
      <c r="A17" s="100" t="s">
        <v>33</v>
      </c>
      <c r="B17" s="43" t="s">
        <v>4</v>
      </c>
      <c r="C17" s="44">
        <v>6169000</v>
      </c>
      <c r="D17" s="63">
        <v>3851275</v>
      </c>
      <c r="E17" s="63">
        <v>4472221</v>
      </c>
      <c r="F17" s="63">
        <f t="shared" si="5"/>
        <v>620946</v>
      </c>
      <c r="G17" s="74">
        <f t="shared" si="6"/>
        <v>116.12312805499478</v>
      </c>
      <c r="H17" s="63">
        <v>366103</v>
      </c>
      <c r="I17" s="65" t="e">
        <f>#REF!</f>
        <v>#REF!</v>
      </c>
      <c r="J17" s="65">
        <v>3485172</v>
      </c>
      <c r="K17" s="65">
        <v>4061744</v>
      </c>
      <c r="L17" s="63">
        <v>537671</v>
      </c>
      <c r="M17" s="74">
        <f t="shared" si="3"/>
        <v>65.841206030150758</v>
      </c>
      <c r="N17" s="75" t="s">
        <v>54</v>
      </c>
      <c r="O17" s="87">
        <v>3934550</v>
      </c>
    </row>
    <row r="18" spans="1:15" ht="18" customHeight="1" x14ac:dyDescent="0.25">
      <c r="A18" s="101"/>
      <c r="B18" s="43" t="s">
        <v>30</v>
      </c>
      <c r="C18" s="44">
        <v>2324000</v>
      </c>
      <c r="D18" s="63">
        <v>878099</v>
      </c>
      <c r="E18" s="63">
        <v>1195243</v>
      </c>
      <c r="F18" s="63">
        <f t="shared" si="5"/>
        <v>317144</v>
      </c>
      <c r="G18" s="74">
        <f t="shared" si="6"/>
        <v>136.11711207961744</v>
      </c>
      <c r="H18" s="63">
        <v>170714</v>
      </c>
      <c r="I18" s="65" t="e">
        <f>#REF!</f>
        <v>#REF!</v>
      </c>
      <c r="J18" s="65">
        <v>707385</v>
      </c>
      <c r="K18" s="65">
        <v>1097486</v>
      </c>
      <c r="L18" s="63">
        <v>284292</v>
      </c>
      <c r="M18" s="74">
        <f t="shared" si="3"/>
        <v>47.224010327022377</v>
      </c>
      <c r="N18" s="75" t="s">
        <v>54</v>
      </c>
      <c r="O18" s="87">
        <v>910951</v>
      </c>
    </row>
    <row r="19" spans="1:15" ht="18" customHeight="1" x14ac:dyDescent="0.25">
      <c r="A19" s="101"/>
      <c r="B19" s="43" t="s">
        <v>31</v>
      </c>
      <c r="C19" s="44">
        <v>14431000</v>
      </c>
      <c r="D19" s="63">
        <v>7936170</v>
      </c>
      <c r="E19" s="63">
        <v>8649099</v>
      </c>
      <c r="F19" s="63">
        <f t="shared" si="5"/>
        <v>712929</v>
      </c>
      <c r="G19" s="74">
        <f t="shared" si="6"/>
        <v>108.98328790839913</v>
      </c>
      <c r="H19" s="63">
        <v>1605807</v>
      </c>
      <c r="I19" s="65" t="e">
        <f>#REF!</f>
        <v>#REF!</v>
      </c>
      <c r="J19" s="65">
        <v>6330363</v>
      </c>
      <c r="K19" s="65">
        <v>7103148</v>
      </c>
      <c r="L19" s="63">
        <v>1511196</v>
      </c>
      <c r="M19" s="74">
        <f t="shared" si="3"/>
        <v>49.221453814704461</v>
      </c>
      <c r="N19" s="75" t="s">
        <v>54</v>
      </c>
      <c r="O19" s="87">
        <v>7137903</v>
      </c>
    </row>
    <row r="20" spans="1:15" ht="18" customHeight="1" x14ac:dyDescent="0.25">
      <c r="A20" s="102"/>
      <c r="B20" s="56" t="s">
        <v>47</v>
      </c>
      <c r="C20" s="57">
        <v>22924000</v>
      </c>
      <c r="D20" s="47">
        <v>12665544</v>
      </c>
      <c r="E20" s="47">
        <v>14316563</v>
      </c>
      <c r="F20" s="47">
        <f t="shared" ref="F20" si="8">SUM(F17:F19)</f>
        <v>1651019</v>
      </c>
      <c r="G20" s="76">
        <f t="shared" si="6"/>
        <v>113.03551588467104</v>
      </c>
      <c r="H20" s="47"/>
      <c r="I20" s="47"/>
      <c r="J20" s="47">
        <v>10522920</v>
      </c>
      <c r="K20" s="47">
        <v>12262378</v>
      </c>
      <c r="L20" s="47">
        <v>2333159</v>
      </c>
      <c r="M20" s="76">
        <f t="shared" si="3"/>
        <v>53.491441284243592</v>
      </c>
      <c r="N20" s="75"/>
      <c r="O20" s="88">
        <v>11983404</v>
      </c>
    </row>
    <row r="21" spans="1:15" ht="18" customHeight="1" x14ac:dyDescent="0.25">
      <c r="A21" s="100" t="s">
        <v>34</v>
      </c>
      <c r="B21" s="43" t="s">
        <v>4</v>
      </c>
      <c r="C21" s="44">
        <v>4792000</v>
      </c>
      <c r="D21" s="63">
        <v>2814043</v>
      </c>
      <c r="E21" s="63">
        <v>3554038</v>
      </c>
      <c r="F21" s="63">
        <f t="shared" si="5"/>
        <v>739995</v>
      </c>
      <c r="G21" s="74">
        <f t="shared" si="6"/>
        <v>126.29650648550856</v>
      </c>
      <c r="H21" s="63">
        <v>295881</v>
      </c>
      <c r="I21" s="65">
        <f>Ермекеево!G43</f>
        <v>387263</v>
      </c>
      <c r="J21" s="65">
        <v>2518162</v>
      </c>
      <c r="K21" s="65">
        <v>3166775</v>
      </c>
      <c r="L21" s="63">
        <v>366102</v>
      </c>
      <c r="M21" s="74">
        <f t="shared" si="3"/>
        <v>66.084620200333887</v>
      </c>
      <c r="N21" s="75" t="s">
        <v>54</v>
      </c>
      <c r="O21" s="87">
        <v>3187936</v>
      </c>
    </row>
    <row r="22" spans="1:15" ht="18" customHeight="1" x14ac:dyDescent="0.25">
      <c r="A22" s="101"/>
      <c r="B22" s="43" t="s">
        <v>30</v>
      </c>
      <c r="C22" s="44">
        <v>1592000</v>
      </c>
      <c r="D22" s="63">
        <v>429465</v>
      </c>
      <c r="E22" s="63">
        <v>610382</v>
      </c>
      <c r="F22" s="63">
        <f t="shared" si="5"/>
        <v>180917</v>
      </c>
      <c r="G22" s="74">
        <f t="shared" si="6"/>
        <v>142.12613367794816</v>
      </c>
      <c r="H22" s="63">
        <v>2510</v>
      </c>
      <c r="I22" s="65">
        <f>Ермекеево!G44</f>
        <v>93038</v>
      </c>
      <c r="J22" s="65">
        <v>426955</v>
      </c>
      <c r="K22" s="65">
        <v>517344</v>
      </c>
      <c r="L22" s="63">
        <v>54635</v>
      </c>
      <c r="M22" s="74">
        <f t="shared" si="3"/>
        <v>32.496482412060303</v>
      </c>
      <c r="N22" s="75" t="s">
        <v>35</v>
      </c>
      <c r="O22" s="87">
        <v>555747</v>
      </c>
    </row>
    <row r="23" spans="1:15" ht="18" customHeight="1" x14ac:dyDescent="0.25">
      <c r="A23" s="101"/>
      <c r="B23" s="43" t="s">
        <v>31</v>
      </c>
      <c r="C23" s="44">
        <v>8611000</v>
      </c>
      <c r="D23" s="63">
        <v>4812449</v>
      </c>
      <c r="E23" s="63">
        <v>5093185</v>
      </c>
      <c r="F23" s="63">
        <f t="shared" si="5"/>
        <v>280736</v>
      </c>
      <c r="G23" s="74">
        <f t="shared" si="6"/>
        <v>105.83353714501702</v>
      </c>
      <c r="H23" s="63">
        <v>1251311</v>
      </c>
      <c r="I23" s="65">
        <f>Ермекеево!G45</f>
        <v>1092298</v>
      </c>
      <c r="J23" s="65">
        <v>3561138</v>
      </c>
      <c r="K23" s="65">
        <v>4000887</v>
      </c>
      <c r="L23" s="63">
        <v>633337</v>
      </c>
      <c r="M23" s="74">
        <f t="shared" si="3"/>
        <v>46.462513064684707</v>
      </c>
      <c r="N23" s="75" t="s">
        <v>54</v>
      </c>
      <c r="O23" s="87">
        <v>4459848</v>
      </c>
    </row>
    <row r="24" spans="1:15" ht="18" customHeight="1" x14ac:dyDescent="0.25">
      <c r="A24" s="102"/>
      <c r="B24" s="56" t="s">
        <v>47</v>
      </c>
      <c r="C24" s="57">
        <v>14995000</v>
      </c>
      <c r="D24" s="47">
        <v>8055957</v>
      </c>
      <c r="E24" s="47">
        <v>9257605</v>
      </c>
      <c r="F24" s="47">
        <f t="shared" ref="F24" si="9">SUM(F21:F23)</f>
        <v>1201648</v>
      </c>
      <c r="G24" s="76">
        <f t="shared" si="6"/>
        <v>114.91626631075613</v>
      </c>
      <c r="H24" s="47"/>
      <c r="I24" s="47"/>
      <c r="J24" s="47">
        <v>6506255</v>
      </c>
      <c r="K24" s="47">
        <v>7685006</v>
      </c>
      <c r="L24" s="47">
        <v>1054074</v>
      </c>
      <c r="M24" s="76">
        <f t="shared" si="3"/>
        <v>51.250456818939647</v>
      </c>
      <c r="N24" s="75"/>
      <c r="O24" s="88">
        <v>8203531</v>
      </c>
    </row>
    <row r="25" spans="1:15" ht="18" customHeight="1" x14ac:dyDescent="0.25">
      <c r="A25" s="100" t="s">
        <v>36</v>
      </c>
      <c r="B25" s="43" t="s">
        <v>4</v>
      </c>
      <c r="C25" s="44">
        <v>8738000</v>
      </c>
      <c r="D25" s="63">
        <v>5522092</v>
      </c>
      <c r="E25" s="63">
        <v>5876064</v>
      </c>
      <c r="F25" s="63">
        <f t="shared" si="5"/>
        <v>353972</v>
      </c>
      <c r="G25" s="74">
        <f t="shared" si="6"/>
        <v>106.41010689427124</v>
      </c>
      <c r="H25" s="63">
        <v>772336</v>
      </c>
      <c r="I25" s="65" t="e">
        <f>#REF!</f>
        <v>#REF!</v>
      </c>
      <c r="J25" s="65">
        <v>4749756</v>
      </c>
      <c r="K25" s="65">
        <v>5243426</v>
      </c>
      <c r="L25" s="63">
        <v>654560</v>
      </c>
      <c r="M25" s="74">
        <f t="shared" si="3"/>
        <v>60.007164110780501</v>
      </c>
      <c r="N25" s="75" t="s">
        <v>54</v>
      </c>
      <c r="O25" s="87">
        <v>5221504</v>
      </c>
    </row>
    <row r="26" spans="1:15" ht="18" customHeight="1" x14ac:dyDescent="0.25">
      <c r="A26" s="101"/>
      <c r="B26" s="43" t="s">
        <v>30</v>
      </c>
      <c r="C26" s="44">
        <v>4189000</v>
      </c>
      <c r="D26" s="63">
        <v>1260418</v>
      </c>
      <c r="E26" s="63">
        <v>1544580</v>
      </c>
      <c r="F26" s="63">
        <f t="shared" si="5"/>
        <v>284162</v>
      </c>
      <c r="G26" s="74">
        <f t="shared" si="6"/>
        <v>122.54506044820053</v>
      </c>
      <c r="H26" s="63">
        <v>215252</v>
      </c>
      <c r="I26" s="65" t="e">
        <f>#REF!</f>
        <v>#REF!</v>
      </c>
      <c r="J26" s="65">
        <v>1045166</v>
      </c>
      <c r="K26" s="65">
        <v>1311568</v>
      </c>
      <c r="L26" s="63">
        <v>242124</v>
      </c>
      <c r="M26" s="74">
        <f t="shared" si="3"/>
        <v>31.309811410837906</v>
      </c>
      <c r="N26" s="75" t="s">
        <v>37</v>
      </c>
      <c r="O26" s="87">
        <v>1302456</v>
      </c>
    </row>
    <row r="27" spans="1:15" ht="18" customHeight="1" x14ac:dyDescent="0.25">
      <c r="A27" s="101"/>
      <c r="B27" s="43" t="s">
        <v>31</v>
      </c>
      <c r="C27" s="44">
        <v>17477000</v>
      </c>
      <c r="D27" s="63">
        <v>8219924</v>
      </c>
      <c r="E27" s="63">
        <v>10218330</v>
      </c>
      <c r="F27" s="63">
        <f t="shared" si="5"/>
        <v>1998406</v>
      </c>
      <c r="G27" s="74">
        <f t="shared" si="6"/>
        <v>124.31173329583096</v>
      </c>
      <c r="H27" s="63">
        <v>1555761</v>
      </c>
      <c r="I27" s="65" t="e">
        <f>#REF!</f>
        <v>#REF!</v>
      </c>
      <c r="J27" s="65">
        <v>6664163</v>
      </c>
      <c r="K27" s="65">
        <v>8057431</v>
      </c>
      <c r="L27" s="63">
        <v>1217708</v>
      </c>
      <c r="M27" s="74">
        <f t="shared" si="3"/>
        <v>46.103055444298221</v>
      </c>
      <c r="N27" s="75" t="s">
        <v>38</v>
      </c>
      <c r="O27" s="87">
        <v>9000622</v>
      </c>
    </row>
    <row r="28" spans="1:15" ht="18" customHeight="1" x14ac:dyDescent="0.25">
      <c r="A28" s="102"/>
      <c r="B28" s="56" t="s">
        <v>47</v>
      </c>
      <c r="C28" s="57">
        <v>30404000</v>
      </c>
      <c r="D28" s="47">
        <v>15002434</v>
      </c>
      <c r="E28" s="47">
        <v>17638974</v>
      </c>
      <c r="F28" s="47">
        <f t="shared" ref="F28" si="10">SUM(F25:F27)</f>
        <v>2636540</v>
      </c>
      <c r="G28" s="76">
        <f>E28/D28*100</f>
        <v>117.57408164568497</v>
      </c>
      <c r="H28" s="47"/>
      <c r="I28" s="47"/>
      <c r="J28" s="47">
        <v>12459085</v>
      </c>
      <c r="K28" s="47">
        <v>14612425</v>
      </c>
      <c r="L28" s="47">
        <v>2114392</v>
      </c>
      <c r="M28" s="76">
        <f t="shared" si="3"/>
        <v>48.060863702144459</v>
      </c>
      <c r="N28" s="75"/>
      <c r="O28" s="88">
        <v>15524582</v>
      </c>
    </row>
    <row r="29" spans="1:15" ht="18" customHeight="1" x14ac:dyDescent="0.25">
      <c r="A29" s="100" t="s">
        <v>39</v>
      </c>
      <c r="B29" s="43" t="s">
        <v>4</v>
      </c>
      <c r="C29" s="44">
        <v>28364000</v>
      </c>
      <c r="D29" s="63">
        <v>17429084</v>
      </c>
      <c r="E29" s="63">
        <v>19713495</v>
      </c>
      <c r="F29" s="63">
        <f t="shared" si="5"/>
        <v>2284411</v>
      </c>
      <c r="G29" s="74">
        <f t="shared" si="6"/>
        <v>113.10689075799966</v>
      </c>
      <c r="H29" s="63">
        <v>4031763</v>
      </c>
      <c r="I29" s="65" t="e">
        <f>#REF!</f>
        <v>#REF!</v>
      </c>
      <c r="J29" s="65">
        <v>13397321</v>
      </c>
      <c r="K29" s="65">
        <v>15691133</v>
      </c>
      <c r="L29" s="63">
        <v>2675274</v>
      </c>
      <c r="M29" s="74">
        <f t="shared" si="3"/>
        <v>55.32059300521788</v>
      </c>
      <c r="N29" s="75" t="s">
        <v>54</v>
      </c>
      <c r="O29" s="87">
        <v>17038221</v>
      </c>
    </row>
    <row r="30" spans="1:15" ht="18" customHeight="1" x14ac:dyDescent="0.25">
      <c r="A30" s="101"/>
      <c r="B30" s="43" t="s">
        <v>30</v>
      </c>
      <c r="C30" s="44">
        <v>71940000</v>
      </c>
      <c r="D30" s="63">
        <v>29641263</v>
      </c>
      <c r="E30" s="63">
        <v>39700382</v>
      </c>
      <c r="F30" s="63">
        <f t="shared" si="5"/>
        <v>10059119</v>
      </c>
      <c r="G30" s="74">
        <f t="shared" si="6"/>
        <v>133.93620238111984</v>
      </c>
      <c r="H30" s="63">
        <v>6447617</v>
      </c>
      <c r="I30" s="65" t="e">
        <f>#REF!</f>
        <v>#REF!</v>
      </c>
      <c r="J30" s="65">
        <v>23193646</v>
      </c>
      <c r="K30" s="65">
        <v>31481261</v>
      </c>
      <c r="L30" s="63">
        <v>7318480</v>
      </c>
      <c r="M30" s="74">
        <f t="shared" si="3"/>
        <v>43.760440644981927</v>
      </c>
      <c r="N30" s="75" t="s">
        <v>40</v>
      </c>
      <c r="O30" s="87">
        <v>32381902</v>
      </c>
    </row>
    <row r="31" spans="1:15" ht="18" customHeight="1" x14ac:dyDescent="0.25">
      <c r="A31" s="101"/>
      <c r="B31" s="43" t="s">
        <v>31</v>
      </c>
      <c r="C31" s="44">
        <v>82307000</v>
      </c>
      <c r="D31" s="63">
        <v>47490447</v>
      </c>
      <c r="E31" s="63">
        <v>54356342</v>
      </c>
      <c r="F31" s="63">
        <f t="shared" si="5"/>
        <v>6865895</v>
      </c>
      <c r="G31" s="74">
        <f t="shared" si="6"/>
        <v>114.45742340559566</v>
      </c>
      <c r="H31" s="63">
        <v>13832927</v>
      </c>
      <c r="I31" s="65" t="e">
        <f>#REF!</f>
        <v>#REF!</v>
      </c>
      <c r="J31" s="65">
        <v>33657520</v>
      </c>
      <c r="K31" s="65">
        <v>39306875</v>
      </c>
      <c r="L31" s="63">
        <v>6739900</v>
      </c>
      <c r="M31" s="74">
        <f t="shared" si="3"/>
        <v>47.756418044637762</v>
      </c>
      <c r="N31" s="75" t="s">
        <v>54</v>
      </c>
      <c r="O31" s="87">
        <v>47616442</v>
      </c>
    </row>
    <row r="32" spans="1:15" ht="18" customHeight="1" x14ac:dyDescent="0.25">
      <c r="A32" s="102"/>
      <c r="B32" s="56" t="s">
        <v>47</v>
      </c>
      <c r="C32" s="57">
        <v>182611000</v>
      </c>
      <c r="D32" s="47">
        <v>94560794</v>
      </c>
      <c r="E32" s="47">
        <v>113770219</v>
      </c>
      <c r="F32" s="47">
        <f>SUM(F29:F31)</f>
        <v>19209425</v>
      </c>
      <c r="G32" s="76">
        <f>E32/D32*100</f>
        <v>120.31436516914187</v>
      </c>
      <c r="H32" s="47"/>
      <c r="I32" s="47"/>
      <c r="J32" s="47">
        <v>70248487</v>
      </c>
      <c r="K32" s="47">
        <v>86479269</v>
      </c>
      <c r="L32" s="47">
        <v>16733654</v>
      </c>
      <c r="M32" s="76">
        <f t="shared" si="3"/>
        <v>47.357097327105159</v>
      </c>
      <c r="N32" s="75"/>
      <c r="O32" s="88">
        <v>97036565</v>
      </c>
    </row>
    <row r="33" spans="1:15" ht="18" customHeight="1" x14ac:dyDescent="0.25">
      <c r="A33" s="100" t="s">
        <v>41</v>
      </c>
      <c r="B33" s="43" t="s">
        <v>4</v>
      </c>
      <c r="C33" s="44">
        <v>8193000</v>
      </c>
      <c r="D33" s="63">
        <v>5799043</v>
      </c>
      <c r="E33" s="63">
        <v>5997309</v>
      </c>
      <c r="F33" s="63">
        <f t="shared" si="5"/>
        <v>198266</v>
      </c>
      <c r="G33" s="74">
        <f t="shared" si="6"/>
        <v>103.41894343601177</v>
      </c>
      <c r="H33" s="63">
        <v>885388</v>
      </c>
      <c r="I33" s="65" t="e">
        <f>#REF!</f>
        <v>#REF!</v>
      </c>
      <c r="J33" s="65">
        <v>4913655</v>
      </c>
      <c r="K33" s="65">
        <v>5167735</v>
      </c>
      <c r="L33" s="63">
        <v>558517</v>
      </c>
      <c r="M33" s="74">
        <f t="shared" si="3"/>
        <v>63.075003051385323</v>
      </c>
      <c r="N33" s="75" t="s">
        <v>54</v>
      </c>
      <c r="O33" s="87">
        <v>5438792</v>
      </c>
    </row>
    <row r="34" spans="1:15" ht="18" customHeight="1" x14ac:dyDescent="0.25">
      <c r="A34" s="101"/>
      <c r="B34" s="43" t="s">
        <v>30</v>
      </c>
      <c r="C34" s="44">
        <v>2472000</v>
      </c>
      <c r="D34" s="63">
        <v>1596729</v>
      </c>
      <c r="E34" s="63">
        <v>1187820</v>
      </c>
      <c r="F34" s="63">
        <f t="shared" si="5"/>
        <v>-408909</v>
      </c>
      <c r="G34" s="74">
        <f t="shared" si="6"/>
        <v>74.390832758721118</v>
      </c>
      <c r="H34" s="63">
        <v>772543</v>
      </c>
      <c r="I34" s="65" t="e">
        <f>#REF!</f>
        <v>#REF!</v>
      </c>
      <c r="J34" s="65">
        <v>824186</v>
      </c>
      <c r="K34" s="65">
        <v>1043510</v>
      </c>
      <c r="L34" s="63">
        <v>124463</v>
      </c>
      <c r="M34" s="74">
        <f t="shared" si="3"/>
        <v>42.213187702265373</v>
      </c>
      <c r="N34" s="75" t="s">
        <v>54</v>
      </c>
      <c r="O34" s="87">
        <v>1063357</v>
      </c>
    </row>
    <row r="35" spans="1:15" ht="18" customHeight="1" x14ac:dyDescent="0.25">
      <c r="A35" s="101"/>
      <c r="B35" s="43" t="s">
        <v>31</v>
      </c>
      <c r="C35" s="44">
        <v>11499000</v>
      </c>
      <c r="D35" s="63">
        <v>6306989</v>
      </c>
      <c r="E35" s="63">
        <v>7288624</v>
      </c>
      <c r="F35" s="63">
        <f t="shared" si="5"/>
        <v>981635</v>
      </c>
      <c r="G35" s="74">
        <f t="shared" si="6"/>
        <v>115.56424151048938</v>
      </c>
      <c r="H35" s="63">
        <v>1400394</v>
      </c>
      <c r="I35" s="65" t="e">
        <f>#REF!</f>
        <v>#REF!</v>
      </c>
      <c r="J35" s="65">
        <v>4906595</v>
      </c>
      <c r="K35" s="65">
        <v>5815409</v>
      </c>
      <c r="L35" s="63">
        <v>866806</v>
      </c>
      <c r="M35" s="74">
        <f t="shared" si="3"/>
        <v>50.573171580137398</v>
      </c>
      <c r="N35" s="75" t="s">
        <v>54</v>
      </c>
      <c r="O35" s="87">
        <v>6421818</v>
      </c>
    </row>
    <row r="36" spans="1:15" ht="18" customHeight="1" x14ac:dyDescent="0.25">
      <c r="A36" s="102"/>
      <c r="B36" s="56" t="s">
        <v>47</v>
      </c>
      <c r="C36" s="57">
        <v>22164000</v>
      </c>
      <c r="D36" s="47">
        <v>13702761</v>
      </c>
      <c r="E36" s="47">
        <v>14473753</v>
      </c>
      <c r="F36" s="47">
        <f t="shared" ref="F36" si="11">SUM(F33:F35)</f>
        <v>770992</v>
      </c>
      <c r="G36" s="76">
        <f t="shared" si="6"/>
        <v>105.62654489850622</v>
      </c>
      <c r="H36" s="47"/>
      <c r="I36" s="47"/>
      <c r="J36" s="47">
        <v>10644436</v>
      </c>
      <c r="K36" s="47">
        <v>12026654</v>
      </c>
      <c r="L36" s="47">
        <v>1549786</v>
      </c>
      <c r="M36" s="76">
        <f t="shared" si="3"/>
        <v>54.26210972748602</v>
      </c>
      <c r="N36" s="75"/>
      <c r="O36" s="88">
        <v>12923967</v>
      </c>
    </row>
    <row r="37" spans="1:15" ht="18" customHeight="1" x14ac:dyDescent="0.25">
      <c r="A37" s="100" t="s">
        <v>42</v>
      </c>
      <c r="B37" s="43" t="s">
        <v>4</v>
      </c>
      <c r="C37" s="44">
        <v>19185000</v>
      </c>
      <c r="D37" s="63">
        <v>9792476</v>
      </c>
      <c r="E37" s="63">
        <v>10355343</v>
      </c>
      <c r="F37" s="63">
        <f t="shared" si="5"/>
        <v>562867</v>
      </c>
      <c r="G37" s="74">
        <f t="shared" si="6"/>
        <v>105.74795383721134</v>
      </c>
      <c r="H37" s="63">
        <v>2476670</v>
      </c>
      <c r="I37" s="65" t="e">
        <f>#REF!</f>
        <v>#REF!</v>
      </c>
      <c r="J37" s="65">
        <v>7315806</v>
      </c>
      <c r="K37" s="65">
        <v>8925309</v>
      </c>
      <c r="L37" s="63">
        <v>1978815</v>
      </c>
      <c r="M37" s="74">
        <f t="shared" si="3"/>
        <v>46.522329945269739</v>
      </c>
      <c r="N37" s="75" t="s">
        <v>54</v>
      </c>
      <c r="O37" s="87">
        <v>8376528</v>
      </c>
    </row>
    <row r="38" spans="1:15" ht="18" customHeight="1" x14ac:dyDescent="0.25">
      <c r="A38" s="101"/>
      <c r="B38" s="43" t="s">
        <v>30</v>
      </c>
      <c r="C38" s="44">
        <v>95601000</v>
      </c>
      <c r="D38" s="63">
        <v>34188525</v>
      </c>
      <c r="E38" s="63">
        <v>45038636</v>
      </c>
      <c r="F38" s="63">
        <f t="shared" si="5"/>
        <v>10850111</v>
      </c>
      <c r="G38" s="74">
        <f t="shared" si="6"/>
        <v>131.73611906334071</v>
      </c>
      <c r="H38" s="63">
        <v>6254210</v>
      </c>
      <c r="I38" s="65" t="e">
        <f>#REF!</f>
        <v>#REF!</v>
      </c>
      <c r="J38" s="65">
        <v>27934315</v>
      </c>
      <c r="K38" s="65">
        <v>36674056</v>
      </c>
      <c r="L38" s="63">
        <v>8254395</v>
      </c>
      <c r="M38" s="74">
        <f t="shared" si="3"/>
        <v>38.361581991820174</v>
      </c>
      <c r="N38" s="75"/>
      <c r="O38" s="87">
        <v>36784241</v>
      </c>
    </row>
    <row r="39" spans="1:15" ht="18" customHeight="1" x14ac:dyDescent="0.25">
      <c r="A39" s="101"/>
      <c r="B39" s="43" t="s">
        <v>31</v>
      </c>
      <c r="C39" s="44">
        <v>88805000</v>
      </c>
      <c r="D39" s="63">
        <v>50704210</v>
      </c>
      <c r="E39" s="63">
        <v>54502363</v>
      </c>
      <c r="F39" s="63">
        <f t="shared" si="5"/>
        <v>3798153</v>
      </c>
      <c r="G39" s="74">
        <f t="shared" si="6"/>
        <v>107.490804018049</v>
      </c>
      <c r="H39" s="63">
        <v>16815818</v>
      </c>
      <c r="I39" s="65" t="e">
        <f>#REF!</f>
        <v>#REF!</v>
      </c>
      <c r="J39" s="65">
        <v>33888392</v>
      </c>
      <c r="K39" s="65">
        <v>38411345</v>
      </c>
      <c r="L39" s="63">
        <v>7652332</v>
      </c>
      <c r="M39" s="74">
        <f t="shared" si="3"/>
        <v>43.253583694611791</v>
      </c>
      <c r="N39" s="75" t="s">
        <v>54</v>
      </c>
      <c r="O39" s="87">
        <v>46850031</v>
      </c>
    </row>
    <row r="40" spans="1:15" ht="15.75" customHeight="1" x14ac:dyDescent="0.25">
      <c r="A40" s="102"/>
      <c r="B40" s="56" t="s">
        <v>47</v>
      </c>
      <c r="C40" s="57">
        <v>203591000</v>
      </c>
      <c r="D40" s="47">
        <v>94685211</v>
      </c>
      <c r="E40" s="47">
        <v>109896342</v>
      </c>
      <c r="F40" s="47">
        <f>SUM(F37:F39)</f>
        <v>15211131</v>
      </c>
      <c r="G40" s="76">
        <f t="shared" si="6"/>
        <v>116.0649491502955</v>
      </c>
      <c r="H40" s="47"/>
      <c r="I40" s="47"/>
      <c r="J40" s="47">
        <v>69138513</v>
      </c>
      <c r="K40" s="47">
        <v>84010710</v>
      </c>
      <c r="L40" s="47">
        <v>17885542</v>
      </c>
      <c r="M40" s="76">
        <f t="shared" si="3"/>
        <v>41.264451768496642</v>
      </c>
      <c r="N40" s="75"/>
      <c r="O40" s="88">
        <v>92010800</v>
      </c>
    </row>
    <row r="41" spans="1:15" ht="16.5" hidden="1" customHeight="1" x14ac:dyDescent="0.25">
      <c r="A41" s="99" t="s">
        <v>43</v>
      </c>
      <c r="B41" s="45" t="s">
        <v>4</v>
      </c>
      <c r="C41" s="46">
        <v>103470000</v>
      </c>
      <c r="D41" s="47">
        <v>63821944</v>
      </c>
      <c r="E41" s="50">
        <v>69206219</v>
      </c>
      <c r="F41" s="50">
        <f t="shared" si="5"/>
        <v>5384275</v>
      </c>
      <c r="G41" s="74">
        <f t="shared" si="6"/>
        <v>108.43640080910102</v>
      </c>
      <c r="H41" s="47">
        <f t="shared" ref="H41:I42" si="12">H9+H13+H17+H21+H25+H29+H33+H37</f>
        <v>11882671</v>
      </c>
      <c r="I41" s="47" t="e">
        <f t="shared" si="12"/>
        <v>#REF!</v>
      </c>
      <c r="J41" s="47">
        <v>51939273</v>
      </c>
      <c r="K41" s="47">
        <v>58904814</v>
      </c>
      <c r="L41" s="47">
        <v>9400407</v>
      </c>
      <c r="M41" s="76">
        <f t="shared" si="3"/>
        <v>56.929365033342997</v>
      </c>
      <c r="N41" s="77"/>
      <c r="O41" s="87">
        <v>59805812</v>
      </c>
    </row>
    <row r="42" spans="1:15" ht="16.5" hidden="1" x14ac:dyDescent="0.25">
      <c r="A42" s="99"/>
      <c r="B42" s="45" t="s">
        <v>30</v>
      </c>
      <c r="C42" s="49">
        <v>208893000</v>
      </c>
      <c r="D42" s="50">
        <v>79876495</v>
      </c>
      <c r="E42" s="50">
        <v>101879543</v>
      </c>
      <c r="F42" s="50">
        <f t="shared" si="5"/>
        <v>22003048</v>
      </c>
      <c r="G42" s="74">
        <f t="shared" si="6"/>
        <v>127.54633637843023</v>
      </c>
      <c r="H42" s="50">
        <f t="shared" si="12"/>
        <v>16408939</v>
      </c>
      <c r="I42" s="50" t="e">
        <f t="shared" si="12"/>
        <v>#REF!</v>
      </c>
      <c r="J42" s="50">
        <v>63467556</v>
      </c>
      <c r="K42" s="50">
        <v>82495396</v>
      </c>
      <c r="L42" s="50">
        <v>18425503</v>
      </c>
      <c r="M42" s="76">
        <f t="shared" si="3"/>
        <v>39.491699578252984</v>
      </c>
      <c r="N42" s="77"/>
      <c r="O42" s="50">
        <v>83454040</v>
      </c>
    </row>
    <row r="43" spans="1:15" ht="9.75" hidden="1" customHeight="1" x14ac:dyDescent="0.25">
      <c r="A43" s="99"/>
      <c r="B43" s="45" t="s">
        <v>31</v>
      </c>
      <c r="C43" s="49">
        <v>301036000</v>
      </c>
      <c r="D43" s="50">
        <v>166808603</v>
      </c>
      <c r="E43" s="50">
        <v>184373942</v>
      </c>
      <c r="F43" s="50">
        <f t="shared" si="5"/>
        <v>17565339</v>
      </c>
      <c r="G43" s="74">
        <f t="shared" si="6"/>
        <v>110.53023566176621</v>
      </c>
      <c r="H43" s="50">
        <f t="shared" ref="H43:I43" si="13">H11+H15+H19+H23+H27+H31+H35+H39</f>
        <v>45602087</v>
      </c>
      <c r="I43" s="50" t="e">
        <f t="shared" si="13"/>
        <v>#REF!</v>
      </c>
      <c r="J43" s="50">
        <v>121206516</v>
      </c>
      <c r="K43" s="50">
        <v>137770545</v>
      </c>
      <c r="L43" s="50">
        <v>25243847</v>
      </c>
      <c r="M43" s="76">
        <f t="shared" si="3"/>
        <v>45.765471571506403</v>
      </c>
      <c r="N43" s="77"/>
      <c r="O43" s="50">
        <v>159130095</v>
      </c>
    </row>
    <row r="44" spans="1:15" ht="17.25" customHeight="1" x14ac:dyDescent="0.25">
      <c r="A44" s="99"/>
      <c r="B44" s="51" t="s">
        <v>44</v>
      </c>
      <c r="C44" s="48">
        <v>613399000</v>
      </c>
      <c r="D44" s="50">
        <v>310507042</v>
      </c>
      <c r="E44" s="50">
        <v>355459704</v>
      </c>
      <c r="F44" s="50">
        <f>F41+F42+F43</f>
        <v>44952662</v>
      </c>
      <c r="G44" s="76">
        <f t="shared" si="6"/>
        <v>114.47717955459444</v>
      </c>
      <c r="H44" s="50">
        <f>H41+H42+H43</f>
        <v>73893697</v>
      </c>
      <c r="I44" s="50" t="e">
        <f>I41+I42+I43</f>
        <v>#REF!</v>
      </c>
      <c r="J44" s="50">
        <v>236613345</v>
      </c>
      <c r="K44" s="50">
        <v>279170755</v>
      </c>
      <c r="L44" s="50">
        <v>53069757</v>
      </c>
      <c r="M44" s="76">
        <f t="shared" si="3"/>
        <v>45.512098161229474</v>
      </c>
      <c r="N44" s="78"/>
      <c r="O44" s="50">
        <v>302389947</v>
      </c>
    </row>
    <row r="45" spans="1:15" ht="6.75" customHeight="1" x14ac:dyDescent="0.25">
      <c r="A45" s="52"/>
      <c r="B45" s="53"/>
      <c r="C45" s="54"/>
      <c r="D45" s="79"/>
      <c r="E45" s="79"/>
      <c r="F45" s="79"/>
      <c r="G45" s="80"/>
      <c r="H45" s="79"/>
      <c r="I45" s="79"/>
      <c r="J45" s="79"/>
      <c r="K45" s="79"/>
      <c r="L45" s="79"/>
      <c r="M45" s="80"/>
      <c r="N45" s="81"/>
      <c r="O45" s="79">
        <f>SUM(O5:O8)</f>
        <v>604779894</v>
      </c>
    </row>
    <row r="46" spans="1:15" ht="16.5" customHeight="1" x14ac:dyDescent="0.3">
      <c r="A46" s="28" t="s">
        <v>48</v>
      </c>
    </row>
    <row r="47" spans="1:15" ht="16.5" customHeight="1" x14ac:dyDescent="0.3">
      <c r="A47" s="28" t="s">
        <v>49</v>
      </c>
      <c r="B47" s="55"/>
      <c r="C47" s="55"/>
      <c r="D47" s="85"/>
      <c r="E47" s="85"/>
      <c r="F47" s="85"/>
      <c r="G47" s="85"/>
      <c r="H47" s="85"/>
      <c r="I47" s="85"/>
      <c r="J47" s="85"/>
      <c r="K47" s="103"/>
      <c r="L47" s="103"/>
      <c r="M47" s="86"/>
    </row>
  </sheetData>
  <mergeCells count="14">
    <mergeCell ref="K47:L47"/>
    <mergeCell ref="A5:A8"/>
    <mergeCell ref="A9:A12"/>
    <mergeCell ref="A37:A40"/>
    <mergeCell ref="A33:A36"/>
    <mergeCell ref="A29:A32"/>
    <mergeCell ref="A25:A28"/>
    <mergeCell ref="A21:A24"/>
    <mergeCell ref="A17:A20"/>
    <mergeCell ref="A1:L1"/>
    <mergeCell ref="A2:N2"/>
    <mergeCell ref="A3:L3"/>
    <mergeCell ref="A41:A44"/>
    <mergeCell ref="A13:A16"/>
  </mergeCells>
  <pageMargins left="0.39370078740157483" right="0.19685039370078741" top="0.35433070866141736" bottom="0.31496062992125984" header="0.5118110236220472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Ермекеево</vt:lpstr>
      <vt:lpstr>МРИ по районам</vt:lpstr>
      <vt:lpstr>'МРИ по районам'!Область_печати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0269-02-471</dc:creator>
  <cp:lastModifiedBy>Вафина Ирина Радифовна</cp:lastModifiedBy>
  <cp:lastPrinted>2020-11-19T09:13:48Z</cp:lastPrinted>
  <dcterms:created xsi:type="dcterms:W3CDTF">2018-09-15T03:55:17Z</dcterms:created>
  <dcterms:modified xsi:type="dcterms:W3CDTF">2020-11-19T09:40:47Z</dcterms:modified>
</cp:coreProperties>
</file>